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674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>
    <definedName name="_xlnm._FilterDatabase" localSheetId="0" hidden="1">'e-DPR'!$B$73:$O$206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4" i="1" l="1"/>
  <c r="E66" i="1" l="1"/>
  <c r="E24" i="1" l="1"/>
  <c r="E23" i="1"/>
  <c r="E22" i="1"/>
  <c r="E21" i="1"/>
  <c r="E12" i="1"/>
  <c r="I172" i="5" l="1"/>
  <c r="I173" i="5"/>
  <c r="I174" i="5"/>
  <c r="I175" i="5"/>
  <c r="I171" i="5"/>
  <c r="H165" i="5" l="1"/>
  <c r="I165" i="5" s="1"/>
  <c r="J165" i="5" s="1"/>
  <c r="H166" i="5"/>
  <c r="I166" i="5" s="1"/>
  <c r="J166" i="5" s="1"/>
  <c r="H167" i="5"/>
  <c r="I167" i="5" s="1"/>
  <c r="J167" i="5" s="1"/>
  <c r="H168" i="5"/>
  <c r="I168" i="5" s="1"/>
  <c r="J168" i="5" s="1"/>
  <c r="H164" i="5"/>
  <c r="I164" i="5" s="1"/>
  <c r="J164" i="5" s="1"/>
  <c r="K163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61" i="5"/>
  <c r="K162" i="5"/>
  <c r="K78" i="5"/>
  <c r="K167" i="5" l="1"/>
  <c r="K165" i="5"/>
  <c r="K164" i="5"/>
  <c r="K166" i="5"/>
  <c r="K168" i="5"/>
  <c r="H5" i="5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 s="1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H43" i="5"/>
  <c r="I43" i="5" s="1"/>
  <c r="H44" i="5"/>
  <c r="I44" i="5" s="1"/>
  <c r="H45" i="5"/>
  <c r="I45" i="5" s="1"/>
  <c r="H46" i="5"/>
  <c r="I46" i="5" s="1"/>
  <c r="H47" i="5"/>
  <c r="I47" i="5" s="1"/>
  <c r="H48" i="5"/>
  <c r="I48" i="5" s="1"/>
  <c r="H49" i="5"/>
  <c r="I49" i="5" s="1"/>
  <c r="H50" i="5"/>
  <c r="I50" i="5" s="1"/>
  <c r="H51" i="5"/>
  <c r="I51" i="5" s="1"/>
  <c r="H52" i="5"/>
  <c r="I52" i="5" s="1"/>
  <c r="H53" i="5"/>
  <c r="I53" i="5" s="1"/>
  <c r="H54" i="5"/>
  <c r="I54" i="5" s="1"/>
  <c r="H55" i="5"/>
  <c r="I55" i="5" s="1"/>
  <c r="H56" i="5"/>
  <c r="I56" i="5" s="1"/>
  <c r="H57" i="5"/>
  <c r="I57" i="5" s="1"/>
  <c r="H58" i="5"/>
  <c r="I58" i="5" s="1"/>
  <c r="H59" i="5"/>
  <c r="I59" i="5" s="1"/>
  <c r="H60" i="5"/>
  <c r="I60" i="5" s="1"/>
  <c r="H61" i="5"/>
  <c r="I61" i="5" s="1"/>
  <c r="H62" i="5"/>
  <c r="I62" i="5" s="1"/>
  <c r="H63" i="5"/>
  <c r="I63" i="5" s="1"/>
  <c r="H64" i="5"/>
  <c r="I64" i="5" s="1"/>
  <c r="H65" i="5"/>
  <c r="I65" i="5" s="1"/>
  <c r="H66" i="5"/>
  <c r="I66" i="5" s="1"/>
  <c r="H67" i="5"/>
  <c r="I67" i="5" s="1"/>
  <c r="H68" i="5"/>
  <c r="I68" i="5" s="1"/>
  <c r="H69" i="5"/>
  <c r="I69" i="5" s="1"/>
  <c r="H70" i="5"/>
  <c r="I70" i="5" s="1"/>
  <c r="H71" i="5"/>
  <c r="I71" i="5" s="1"/>
  <c r="H72" i="5"/>
  <c r="I72" i="5" s="1"/>
  <c r="H73" i="5"/>
  <c r="I73" i="5" s="1"/>
  <c r="H74" i="5"/>
  <c r="I74" i="5" s="1"/>
  <c r="H75" i="5"/>
  <c r="I75" i="5" s="1"/>
  <c r="H76" i="5"/>
  <c r="I76" i="5" s="1"/>
  <c r="H77" i="5"/>
  <c r="I77" i="5" s="1"/>
  <c r="H4" i="5"/>
  <c r="M12" i="7"/>
  <c r="N12" i="7"/>
  <c r="N13" i="7" s="1"/>
  <c r="L12" i="7"/>
  <c r="L13" i="7" s="1"/>
  <c r="L14" i="7" s="1"/>
  <c r="L15" i="7" s="1"/>
  <c r="L16" i="7" s="1"/>
  <c r="L17" i="7" s="1"/>
  <c r="L18" i="7" s="1"/>
  <c r="L19" i="7" s="1"/>
  <c r="L20" i="7" s="1"/>
  <c r="L21" i="7" s="1"/>
  <c r="Q21" i="7" s="1"/>
  <c r="Q18" i="7" l="1"/>
  <c r="Q17" i="7"/>
  <c r="J48" i="5"/>
  <c r="K48" i="5" s="1"/>
  <c r="J40" i="5"/>
  <c r="K40" i="5" s="1"/>
  <c r="J32" i="5"/>
  <c r="K32" i="5" s="1"/>
  <c r="J24" i="5"/>
  <c r="K24" i="5" s="1"/>
  <c r="J16" i="5"/>
  <c r="K16" i="5" s="1"/>
  <c r="J8" i="5"/>
  <c r="K8" i="5" s="1"/>
  <c r="J71" i="5"/>
  <c r="K71" i="5" s="1"/>
  <c r="J63" i="5"/>
  <c r="K63" i="5" s="1"/>
  <c r="J55" i="5"/>
  <c r="K55" i="5" s="1"/>
  <c r="J47" i="5"/>
  <c r="K47" i="5" s="1"/>
  <c r="K39" i="5"/>
  <c r="J39" i="5"/>
  <c r="J31" i="5"/>
  <c r="K31" i="5" s="1"/>
  <c r="K23" i="5"/>
  <c r="J23" i="5"/>
  <c r="J15" i="5"/>
  <c r="K15" i="5" s="1"/>
  <c r="J7" i="5"/>
  <c r="K7" i="5" s="1"/>
  <c r="J70" i="5"/>
  <c r="K70" i="5" s="1"/>
  <c r="J38" i="5"/>
  <c r="K38" i="5" s="1"/>
  <c r="J14" i="5"/>
  <c r="K14" i="5" s="1"/>
  <c r="J6" i="5"/>
  <c r="K6" i="5" s="1"/>
  <c r="K77" i="5"/>
  <c r="J77" i="5"/>
  <c r="J69" i="5"/>
  <c r="K69" i="5" s="1"/>
  <c r="J61" i="5"/>
  <c r="K61" i="5" s="1"/>
  <c r="J53" i="5"/>
  <c r="K53" i="5" s="1"/>
  <c r="J45" i="5"/>
  <c r="K45" i="5" s="1"/>
  <c r="J37" i="5"/>
  <c r="K37" i="5" s="1"/>
  <c r="J29" i="5"/>
  <c r="K29" i="5" s="1"/>
  <c r="K21" i="5"/>
  <c r="J21" i="5"/>
  <c r="J13" i="5"/>
  <c r="K13" i="5" s="1"/>
  <c r="K5" i="5"/>
  <c r="J5" i="5"/>
  <c r="J56" i="5"/>
  <c r="K56" i="5" s="1"/>
  <c r="K54" i="5"/>
  <c r="J54" i="5"/>
  <c r="J22" i="5"/>
  <c r="K22" i="5" s="1"/>
  <c r="K68" i="5"/>
  <c r="J68" i="5"/>
  <c r="J44" i="5"/>
  <c r="K44" i="5" s="1"/>
  <c r="J20" i="5"/>
  <c r="K20" i="5" s="1"/>
  <c r="J75" i="5"/>
  <c r="K75" i="5" s="1"/>
  <c r="J67" i="5"/>
  <c r="K67" i="5" s="1"/>
  <c r="J59" i="5"/>
  <c r="K59" i="5" s="1"/>
  <c r="K51" i="5"/>
  <c r="J51" i="5"/>
  <c r="K43" i="5"/>
  <c r="J43" i="5"/>
  <c r="K35" i="5"/>
  <c r="J35" i="5"/>
  <c r="J27" i="5"/>
  <c r="K27" i="5" s="1"/>
  <c r="J19" i="5"/>
  <c r="K19" i="5" s="1"/>
  <c r="J11" i="5"/>
  <c r="K11" i="5" s="1"/>
  <c r="J64" i="5"/>
  <c r="K64" i="5" s="1"/>
  <c r="J46" i="5"/>
  <c r="K46" i="5" s="1"/>
  <c r="K76" i="5"/>
  <c r="J76" i="5"/>
  <c r="K52" i="5"/>
  <c r="J52" i="5"/>
  <c r="K28" i="5"/>
  <c r="J28" i="5"/>
  <c r="J74" i="5"/>
  <c r="K74" i="5" s="1"/>
  <c r="J66" i="5"/>
  <c r="K66" i="5" s="1"/>
  <c r="J58" i="5"/>
  <c r="K58" i="5" s="1"/>
  <c r="J50" i="5"/>
  <c r="K50" i="5" s="1"/>
  <c r="J42" i="5"/>
  <c r="K42" i="5" s="1"/>
  <c r="K34" i="5"/>
  <c r="J34" i="5"/>
  <c r="K26" i="5"/>
  <c r="J26" i="5"/>
  <c r="K18" i="5"/>
  <c r="J18" i="5"/>
  <c r="J10" i="5"/>
  <c r="K10" i="5" s="1"/>
  <c r="J72" i="5"/>
  <c r="K72" i="5" s="1"/>
  <c r="J62" i="5"/>
  <c r="K62" i="5" s="1"/>
  <c r="J30" i="5"/>
  <c r="K30" i="5" s="1"/>
  <c r="J60" i="5"/>
  <c r="K60" i="5" s="1"/>
  <c r="K36" i="5"/>
  <c r="J36" i="5"/>
  <c r="K12" i="5"/>
  <c r="J12" i="5"/>
  <c r="K73" i="5"/>
  <c r="J73" i="5"/>
  <c r="J65" i="5"/>
  <c r="K65" i="5" s="1"/>
  <c r="J57" i="5"/>
  <c r="K57" i="5" s="1"/>
  <c r="J49" i="5"/>
  <c r="K49" i="5" s="1"/>
  <c r="J41" i="5"/>
  <c r="K41" i="5" s="1"/>
  <c r="J33" i="5"/>
  <c r="K33" i="5" s="1"/>
  <c r="K25" i="5"/>
  <c r="J25" i="5"/>
  <c r="K17" i="5"/>
  <c r="J17" i="5"/>
  <c r="K9" i="5"/>
  <c r="J9" i="5"/>
  <c r="I4" i="5"/>
  <c r="H177" i="5"/>
  <c r="H178" i="5" s="1"/>
  <c r="Q16" i="7"/>
  <c r="Q15" i="7"/>
  <c r="Q14" i="7"/>
  <c r="Q13" i="7"/>
  <c r="Q20" i="7"/>
  <c r="Q12" i="7"/>
  <c r="Q19" i="7"/>
  <c r="O12" i="7"/>
  <c r="N14" i="7"/>
  <c r="M13" i="7"/>
  <c r="M14" i="7" s="1"/>
  <c r="M15" i="7" s="1"/>
  <c r="M16" i="7" s="1"/>
  <c r="M17" i="7" s="1"/>
  <c r="M18" i="7" s="1"/>
  <c r="M19" i="7" s="1"/>
  <c r="M20" i="7" s="1"/>
  <c r="M21" i="7" s="1"/>
  <c r="I208" i="1"/>
  <c r="J208" i="1"/>
  <c r="K208" i="1"/>
  <c r="O208" i="1"/>
  <c r="E208" i="1"/>
  <c r="F172" i="5"/>
  <c r="F173" i="5"/>
  <c r="F174" i="5"/>
  <c r="F175" i="5"/>
  <c r="F171" i="5"/>
  <c r="J4" i="5" l="1"/>
  <c r="I177" i="5"/>
  <c r="O13" i="7"/>
  <c r="N15" i="7"/>
  <c r="O14" i="7"/>
  <c r="K4" i="5" l="1"/>
  <c r="J177" i="5"/>
  <c r="O15" i="7"/>
  <c r="N16" i="7"/>
  <c r="K177" i="5" l="1"/>
  <c r="N17" i="7"/>
  <c r="O16" i="7"/>
  <c r="O17" i="7" l="1"/>
  <c r="N18" i="7"/>
  <c r="N19" i="7" l="1"/>
  <c r="O18" i="7"/>
  <c r="O19" i="7" l="1"/>
  <c r="N20" i="7"/>
  <c r="L208" i="1"/>
  <c r="O20" i="7" l="1"/>
  <c r="N21" i="7"/>
  <c r="O21" i="7" s="1"/>
  <c r="O22" i="7" l="1"/>
</calcChain>
</file>

<file path=xl/comments1.xml><?xml version="1.0" encoding="utf-8"?>
<comments xmlns="http://schemas.openxmlformats.org/spreadsheetml/2006/main">
  <authors>
    <author>tc={4E120276-A3EA-46BE-B504-5B0331DFCDF9}</author>
    <author>tc={D546C13A-69FE-44FC-BB51-07BF533F13B9}</author>
    <author>tc={B95F0EF6-ED68-4A4F-A870-3DEF29EE8CB7}</author>
    <author>tc={CB94BE8D-FE72-426D-9663-8347C754917D}</author>
    <author>tc={DB4940E3-A02D-41F6-A8AF-48C0A9C89843}</author>
  </authors>
  <commentList>
    <comment ref="H171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2" authorId="1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3" authorId="2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4" authorId="3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5" authorId="4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</commentList>
</comments>
</file>

<file path=xl/sharedStrings.xml><?xml version="1.0" encoding="utf-8"?>
<sst xmlns="http://schemas.openxmlformats.org/spreadsheetml/2006/main" count="932" uniqueCount="407">
  <si>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</si>
  <si>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</si>
  <si>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</si>
  <si>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</si>
  <si>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</si>
  <si>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</si>
  <si>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</si>
  <si>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</si>
  <si>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</si>
  <si>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</si>
  <si>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</si>
  <si>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</si>
  <si>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</si>
  <si>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</si>
  <si>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</si>
  <si>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</si>
  <si>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</si>
  <si>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</si>
  <si>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</si>
  <si>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</si>
  <si>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</si>
  <si>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</si>
  <si>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</si>
  <si>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</si>
  <si>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</si>
  <si>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</si>
  <si>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</si>
  <si>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</si>
  <si>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</si>
  <si>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</si>
  <si>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</si>
  <si>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</si>
  <si>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</si>
  <si>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</si>
  <si>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</si>
  <si>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</si>
  <si>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</si>
  <si>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</si>
  <si>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</si>
  <si>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</si>
  <si>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</si>
  <si>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</si>
  <si>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</si>
  <si>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</si>
  <si>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</si>
  <si>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</si>
  <si>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</si>
  <si>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</si>
  <si>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</si>
  <si>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</si>
  <si>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</si>
  <si>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</si>
  <si>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</si>
  <si>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</si>
  <si>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</si>
  <si>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</si>
  <si>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</si>
  <si>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</si>
  <si>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</si>
  <si>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</si>
  <si>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</si>
  <si>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</si>
  <si>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</si>
  <si>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</si>
  <si>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</si>
  <si>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</si>
  <si>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</si>
  <si>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</si>
  <si>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</si>
  <si>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</si>
  <si>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</si>
  <si>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</si>
  <si>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</si>
  <si>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</si>
  <si>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</si>
  <si>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</si>
  <si>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</si>
  <si>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</si>
  <si>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</si>
  <si>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</si>
  <si>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</si>
  <si>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</si>
  <si>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</si>
  <si>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</si>
  <si>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</si>
  <si>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</si>
  <si>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</si>
  <si>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</si>
  <si>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</si>
  <si>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</si>
  <si>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</si>
  <si>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</si>
  <si>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</si>
  <si>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</si>
  <si>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</si>
  <si>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</si>
  <si>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</si>
  <si>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</si>
  <si>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</si>
  <si>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</si>
  <si>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</si>
  <si>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</si>
  <si>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</si>
  <si>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</si>
  <si>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</si>
  <si>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</si>
  <si>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</si>
  <si>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</si>
  <si>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</si>
  <si>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</si>
  <si>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</si>
  <si>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</si>
  <si>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</si>
  <si>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</si>
  <si>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</si>
  <si>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</si>
  <si>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</si>
  <si>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</si>
  <si>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</si>
  <si>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</si>
  <si>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</si>
  <si>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</si>
  <si>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</si>
  <si>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</si>
  <si>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</si>
  <si>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</si>
  <si>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</si>
  <si>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</si>
  <si>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</si>
  <si>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</si>
  <si>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</si>
  <si>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</si>
  <si>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</si>
  <si>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</si>
  <si>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</si>
  <si>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</si>
  <si>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</si>
  <si>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</si>
  <si>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</si>
  <si>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</si>
  <si>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</si>
  <si>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</si>
  <si>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</si>
  <si>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</si>
  <si>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</si>
  <si>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</si>
  <si>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</si>
  <si>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</si>
  <si>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</si>
  <si>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</si>
  <si>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</si>
  <si>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</si>
  <si>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</si>
  <si>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</si>
  <si>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</si>
  <si>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</si>
  <si>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</si>
  <si>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</si>
  <si>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</si>
  <si>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</si>
  <si>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</si>
  <si>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</si>
  <si>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</si>
  <si>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</si>
  <si>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</si>
  <si>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</si>
  <si>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</si>
  <si>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</si>
  <si>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</si>
  <si>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</si>
  <si>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</si>
  <si>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</si>
  <si>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</si>
  <si>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</si>
  <si>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</si>
  <si>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</si>
  <si>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</si>
  <si>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</si>
  <si>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</si>
  <si>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</si>
  <si>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</si>
  <si>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</si>
  <si>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</si>
  <si>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</si>
  <si>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</si>
  <si>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</si>
  <si>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</si>
  <si>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</si>
  <si>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</si>
  <si>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</si>
  <si>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</si>
  <si>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</si>
  <si>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</si>
  <si>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</si>
  <si>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</si>
  <si>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</si>
  <si>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</si>
  <si>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</si>
  <si>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</si>
  <si>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</si>
  <si>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</si>
  <si>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</si>
  <si>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</si>
  <si>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</si>
  <si>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</si>
  <si>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</si>
  <si>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</si>
  <si>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</si>
  <si>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</si>
  <si>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</si>
  <si>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</si>
  <si>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</si>
  <si>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</si>
  <si>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</si>
  <si>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</si>
  <si>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</si>
  <si>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</si>
  <si>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</si>
  <si>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</si>
  <si>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</si>
  <si>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</si>
  <si>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</si>
  <si>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</si>
  <si>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</si>
  <si>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</si>
  <si>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</si>
  <si>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</si>
  <si>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</si>
  <si>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</si>
  <si>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</si>
  <si>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</si>
  <si>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</si>
  <si>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</si>
  <si>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</si>
  <si>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</si>
  <si>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</si>
  <si>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</si>
  <si>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</si>
  <si>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</si>
  <si>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</si>
  <si>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</si>
  <si>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</si>
  <si>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</si>
  <si>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</si>
  <si>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</si>
  <si>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</si>
  <si>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</si>
  <si>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</si>
  <si>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</si>
  <si>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</si>
  <si>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</si>
  <si>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</si>
  <si>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</si>
  <si>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</si>
  <si>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</si>
  <si>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</si>
  <si>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</si>
  <si>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</si>
  <si>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</si>
  <si>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</si>
  <si>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</si>
  <si>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</si>
  <si>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</si>
  <si>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</si>
  <si>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</si>
  <si>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</si>
  <si>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</si>
  <si>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</si>
  <si>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</si>
  <si>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</si>
  <si>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</si>
  <si>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</si>
  <si>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</si>
  <si>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</si>
  <si>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</si>
  <si>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</si>
  <si>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</si>
  <si>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</si>
  <si>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</si>
  <si>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</si>
  <si>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</si>
  <si>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</si>
  <si>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</si>
  <si>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</si>
  <si>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</si>
  <si>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</si>
  <si>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</si>
  <si>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</si>
  <si>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</si>
  <si>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</si>
  <si>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</si>
  <si>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</si>
  <si>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</si>
  <si>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</si>
  <si>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KORBA</t>
  </si>
  <si>
    <t>PALI</t>
  </si>
  <si>
    <t>Sandy loam, clay</t>
  </si>
  <si>
    <t>e-DPR of Bandhakhar GP,  Block  Pali ,  District- Korba, Chhattisgarh</t>
  </si>
  <si>
    <t>BANDHAKHAR</t>
  </si>
  <si>
    <t>01 BANDHAKHAR, 02 JAMNIMUDA</t>
  </si>
  <si>
    <t>Active - 403</t>
  </si>
  <si>
    <t xml:space="preserve"> 4G3A1A1c, 4G3A1A1b, 4G3A1A1f, 4G3A1A1d</t>
  </si>
  <si>
    <t>Raj Kumari Kanwar/Sajan Singh</t>
  </si>
  <si>
    <t>Rameshwari/Govind Singh</t>
  </si>
  <si>
    <t>Kusum Bai Kanwar/Late Manharan Kanwar</t>
  </si>
  <si>
    <t>Rajkumari Koram/Narendra Koram</t>
  </si>
  <si>
    <t>Kaushilya Bai/Jaipal Singh</t>
  </si>
  <si>
    <t>Bisahu/Bandhan Singh</t>
  </si>
  <si>
    <t>Ramla Bai/Dhan Singh</t>
  </si>
  <si>
    <t>Raj Kunwar Kanwar/Ful Singh</t>
  </si>
  <si>
    <t>Santra Kanwar/Suklal Kanwar</t>
  </si>
  <si>
    <t>Kaushilya Bai/Dilraj Singh</t>
  </si>
  <si>
    <t>Surti Bai/Swaroop</t>
  </si>
  <si>
    <t>Mentri Bai/Late Lakhan Singh</t>
  </si>
  <si>
    <t>Chandarmati/Rajaram</t>
  </si>
  <si>
    <t>Bhawnarmati/Gend Singh</t>
  </si>
  <si>
    <t>Ramshila Bai/Hira Singh</t>
  </si>
  <si>
    <t>Ram Bai/Vishram Singh</t>
  </si>
  <si>
    <t>Shyama Kanwar/Mahendra Kanwar</t>
  </si>
  <si>
    <t>Sumrit /Jagan Singh</t>
  </si>
  <si>
    <t>Jethu Kunwar Koram/Ramcharan</t>
  </si>
  <si>
    <t>Basanti Ode/Shyam Lal</t>
  </si>
  <si>
    <t>Pili Bai/Makhan Singh</t>
  </si>
  <si>
    <t>Sadhan Bai/Dileshwar</t>
  </si>
  <si>
    <t>Ram Kunwar/Ishwar Singh</t>
  </si>
  <si>
    <t>Bed Bai/Hem Narayan</t>
  </si>
  <si>
    <t>Sagani Bai/Basant Ram</t>
  </si>
  <si>
    <t>Kaushilya /Santosh Yadav</t>
  </si>
  <si>
    <t>Ahilya Bai/Johan Ram</t>
  </si>
  <si>
    <t>Sahetrin Bai/Bedram</t>
  </si>
  <si>
    <t>Rinki Jogi/Ram Bharosh</t>
  </si>
  <si>
    <t>Santan Kunwar/Mahesh</t>
  </si>
  <si>
    <t>Jyoti/Chatur</t>
  </si>
  <si>
    <t>Tara Devi/Shrawan Kumar</t>
  </si>
  <si>
    <t>Ganga bai/Awadhram</t>
  </si>
  <si>
    <t>Gouri Bai/Santosh Jogi</t>
  </si>
  <si>
    <t>Lagani Bai/Santram yadav</t>
  </si>
  <si>
    <t>Triveni Raj/Sipat Singh</t>
  </si>
  <si>
    <t>Dhan Bai/Dubraj</t>
  </si>
  <si>
    <t>Bal Kunwar/Surbhawan</t>
  </si>
  <si>
    <t>Kirtan Bai/Dhanesh Kumar</t>
  </si>
  <si>
    <t>Mangali Bai/Shivcharan</t>
  </si>
  <si>
    <t>Shukwara Bai/Vishwanath</t>
  </si>
  <si>
    <t>Bhagwati/Sitaram</t>
  </si>
  <si>
    <t xml:space="preserve">Lalita/Pathar Singh </t>
  </si>
  <si>
    <t>Melan Bai/Ramayan Singh</t>
  </si>
  <si>
    <t>Santoshi/Chamar Singh</t>
  </si>
  <si>
    <t>Farm Bunding</t>
  </si>
  <si>
    <t>Dugwell</t>
  </si>
  <si>
    <t>Farm Bunding, 5% Model</t>
  </si>
  <si>
    <t>Dabri</t>
  </si>
  <si>
    <t xml:space="preserve">Lat. </t>
  </si>
  <si>
    <t>Long.</t>
  </si>
  <si>
    <t>82.44740</t>
  </si>
  <si>
    <t>Panch Kunwar Markam/Jairam Markam</t>
  </si>
  <si>
    <t>Narayani Bai/Late Ram Khilawan</t>
  </si>
  <si>
    <t>Rameshwari Chouhan/Shiv Shankar</t>
  </si>
  <si>
    <t>Ram Kunwar/Guhra Singh</t>
  </si>
  <si>
    <t>Shiv Kumari/Mukram</t>
  </si>
  <si>
    <t>Laxmin Bai Koram/Late Mal Singh</t>
  </si>
  <si>
    <t>Ankita bai/Shiv Singh</t>
  </si>
  <si>
    <t>Enjor Bai/Kalyan Say</t>
  </si>
  <si>
    <t>Panch Kunwar/Hari Singh</t>
  </si>
  <si>
    <t>Tarun Devi/Anup Singh</t>
  </si>
  <si>
    <t>Dhan Singh/Badri Narayan</t>
  </si>
  <si>
    <t>Krishna Bai/Balram Singh</t>
  </si>
  <si>
    <t>Ratan bai/Sapuran Singh</t>
  </si>
  <si>
    <t>Chaiti Bai/Amir</t>
  </si>
  <si>
    <t>Kanti Bai/Dilip</t>
  </si>
  <si>
    <t>Puratan bai/Sahu Singh</t>
  </si>
  <si>
    <t>Dipkala/Loknath</t>
  </si>
  <si>
    <t>Lalji/Sewaram</t>
  </si>
  <si>
    <t>Panch Kunwar/Hriday Ram</t>
  </si>
  <si>
    <t>Kaushilya /Amrit Lal</t>
  </si>
  <si>
    <t>Mangali Bai/Bihanu</t>
  </si>
  <si>
    <t>Chinta Bai/Budhwar</t>
  </si>
  <si>
    <t>Lachhan Bai/Bandhan Singh</t>
  </si>
  <si>
    <t>Nandani Maravi/Gorelal</t>
  </si>
  <si>
    <t>Dil Bai/Itwar Singh</t>
  </si>
  <si>
    <t>Budhwara Bai/Lakhan Singh</t>
  </si>
  <si>
    <t>Vishram Singh</t>
  </si>
  <si>
    <t>Rameshwari/Sangram Singh</t>
  </si>
  <si>
    <t>Noni Bai/Mangal Singh</t>
  </si>
  <si>
    <t>Laxmin Bai/Late Mal Singh</t>
  </si>
  <si>
    <t>Laxan Kunwar/Bhopal Singh</t>
  </si>
  <si>
    <t>Rameshwari/Suklal</t>
  </si>
  <si>
    <t>Jal Bai/Samar Singh</t>
  </si>
  <si>
    <t>Bimla Bai/Dev Kumar Raj</t>
  </si>
  <si>
    <t>Mahetrin Bai/Ghasiyaram</t>
  </si>
  <si>
    <t>Savitri Bai/Triveni Prasad</t>
  </si>
  <si>
    <t>Mohanmati/Sakhruram Nayak</t>
  </si>
  <si>
    <t>Sukhmati/Ishwarnath</t>
  </si>
  <si>
    <t>Itwara Bai/Sundar Singh</t>
  </si>
  <si>
    <t>Surja Ode/Ashok Ode</t>
  </si>
  <si>
    <t>Sumintra/Bandhan Singh</t>
  </si>
  <si>
    <t>Kaushilya/Narayan</t>
  </si>
  <si>
    <t>Sunita Ode/Bhawan Singh</t>
  </si>
  <si>
    <t>Nira Bai/Ghurau</t>
  </si>
  <si>
    <t>Raj Kunwar/Chhatarpal</t>
  </si>
  <si>
    <t>Sumintra/Ratiram</t>
  </si>
  <si>
    <t>Sukrita/Chatur Singh</t>
  </si>
  <si>
    <t>Cattle Shed</t>
  </si>
  <si>
    <t>Pond Renovation</t>
  </si>
  <si>
    <t>Poultry Shed</t>
  </si>
  <si>
    <t>Goatry Shed</t>
  </si>
  <si>
    <t>Dabri Renovation</t>
  </si>
  <si>
    <t>Liladhar Nadi &amp; Naumuda 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</si>
</sst>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22" fillId="0" borderId="0"/>
  </cellStyleXfs>
  <cellXfs count="162">
    <xf numFmtId="0" fontId="0" fillId="0" borderId="0" xfId="0"/>
    <xf numFmtId="0" fontId="3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6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1" xfId="0" applyFont="1" applyFill="1" applyBorder="1" applyAlignment="1">
      <alignment horizontal="left" vertical="top" wrapText="1"/>
    </xf>
    <xf numFmtId="2" fontId="3" fillId="4" borderId="1" xfId="0" applyNumberFormat="1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/>
    <xf numFmtId="0" fontId="3" fillId="4" borderId="3" xfId="0" applyFont="1" applyFill="1" applyBorder="1"/>
    <xf numFmtId="0" fontId="3" fillId="4" borderId="15" xfId="0" applyFont="1" applyFill="1" applyBorder="1" applyAlignment="1">
      <alignment horizontal="left" vertical="top" wrapText="1"/>
    </xf>
    <xf numFmtId="0" fontId="3" fillId="5" borderId="0" xfId="0" applyFont="1" applyFill="1"/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5" fillId="4" borderId="3" xfId="0" applyFont="1" applyFill="1" applyBorder="1"/>
    <xf numFmtId="0" fontId="6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14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5" fillId="4" borderId="18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left" vertical="top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top" wrapText="1"/>
    </xf>
    <xf numFmtId="0" fontId="3" fillId="4" borderId="6" xfId="0" applyFont="1" applyFill="1" applyBorder="1" applyAlignment="1"/>
    <xf numFmtId="0" fontId="3" fillId="4" borderId="9" xfId="0" applyFont="1" applyFill="1" applyBorder="1" applyAlignment="1"/>
    <xf numFmtId="0" fontId="3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8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left" vertical="center" wrapText="1"/>
    </xf>
    <xf numFmtId="2" fontId="3" fillId="4" borderId="8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/>
    <xf numFmtId="0" fontId="5" fillId="4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left" vertical="top" wrapText="1"/>
    </xf>
    <xf numFmtId="0" fontId="12" fillId="4" borderId="8" xfId="0" applyFont="1" applyFill="1" applyBorder="1"/>
    <xf numFmtId="0" fontId="12" fillId="4" borderId="8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/>
    </xf>
    <xf numFmtId="0" fontId="0" fillId="0" borderId="24" xfId="0" applyBorder="1"/>
    <xf numFmtId="2" fontId="0" fillId="0" borderId="24" xfId="0" applyNumberFormat="1" applyBorder="1"/>
    <xf numFmtId="0" fontId="3" fillId="5" borderId="24" xfId="0" applyFont="1" applyFill="1" applyBorder="1" applyAlignment="1">
      <alignment horizontal="left" vertical="top" wrapText="1"/>
    </xf>
    <xf numFmtId="0" fontId="0" fillId="5" borderId="24" xfId="0" applyFill="1" applyBorder="1"/>
    <xf numFmtId="0" fontId="0" fillId="5" borderId="24" xfId="0" applyFill="1" applyBorder="1" applyAlignment="1">
      <alignment horizontal="left" vertical="top"/>
    </xf>
    <xf numFmtId="0" fontId="9" fillId="5" borderId="24" xfId="0" applyFont="1" applyFill="1" applyBorder="1" applyAlignment="1">
      <alignment horizontal="left" vertical="top"/>
    </xf>
    <xf numFmtId="0" fontId="0" fillId="5" borderId="24" xfId="0" applyFill="1" applyBorder="1" applyAlignment="1">
      <alignment horizontal="left"/>
    </xf>
    <xf numFmtId="0" fontId="3" fillId="5" borderId="24" xfId="0" applyFont="1" applyFill="1" applyBorder="1"/>
    <xf numFmtId="0" fontId="3" fillId="5" borderId="24" xfId="0" applyFont="1" applyFill="1" applyBorder="1" applyAlignment="1">
      <alignment horizontal="left"/>
    </xf>
    <xf numFmtId="0" fontId="0" fillId="0" borderId="27" xfId="0" applyBorder="1"/>
    <xf numFmtId="0" fontId="16" fillId="2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lef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right" vertical="center" wrapText="1"/>
    </xf>
    <xf numFmtId="0" fontId="15" fillId="2" borderId="24" xfId="0" applyFont="1" applyFill="1" applyBorder="1" applyAlignment="1">
      <alignment horizontal="center" vertical="center" wrapText="1"/>
    </xf>
    <xf numFmtId="3" fontId="15" fillId="2" borderId="24" xfId="0" applyNumberFormat="1" applyFont="1" applyFill="1" applyBorder="1" applyAlignment="1">
      <alignment horizontal="right" vertical="center" wrapText="1"/>
    </xf>
    <xf numFmtId="9" fontId="12" fillId="4" borderId="8" xfId="1" applyFont="1" applyFill="1" applyBorder="1" applyAlignment="1">
      <alignment horizontal="left" vertical="center" wrapText="1"/>
    </xf>
    <xf numFmtId="2" fontId="7" fillId="4" borderId="0" xfId="0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left" vertical="center" wrapText="1"/>
    </xf>
    <xf numFmtId="2" fontId="0" fillId="7" borderId="27" xfId="0" applyNumberFormat="1" applyFill="1" applyBorder="1"/>
    <xf numFmtId="0" fontId="0" fillId="8" borderId="24" xfId="0" applyFill="1" applyBorder="1"/>
    <xf numFmtId="0" fontId="18" fillId="0" borderId="24" xfId="0" applyFont="1" applyBorder="1" applyAlignment="1">
      <alignment wrapText="1"/>
    </xf>
    <xf numFmtId="0" fontId="18" fillId="6" borderId="24" xfId="0" applyFont="1" applyFill="1" applyBorder="1" applyAlignment="1">
      <alignment wrapText="1"/>
    </xf>
    <xf numFmtId="0" fontId="0" fillId="5" borderId="24" xfId="0" applyFill="1" applyBorder="1" applyAlignment="1"/>
    <xf numFmtId="0" fontId="3" fillId="5" borderId="24" xfId="0" applyFont="1" applyFill="1" applyBorder="1" applyAlignment="1"/>
    <xf numFmtId="0" fontId="0" fillId="0" borderId="27" xfId="0" applyBorder="1" applyAlignment="1"/>
    <xf numFmtId="0" fontId="0" fillId="0" borderId="24" xfId="0" applyBorder="1" applyAlignment="1"/>
    <xf numFmtId="0" fontId="18" fillId="6" borderId="24" xfId="0" applyFont="1" applyFill="1" applyBorder="1" applyAlignment="1"/>
    <xf numFmtId="2" fontId="0" fillId="4" borderId="24" xfId="0" applyNumberFormat="1" applyFill="1" applyBorder="1"/>
    <xf numFmtId="2" fontId="0" fillId="8" borderId="0" xfId="0" applyNumberFormat="1" applyFill="1"/>
    <xf numFmtId="0" fontId="0" fillId="0" borderId="24" xfId="0" applyBorder="1" applyAlignment="1">
      <alignment wrapText="1"/>
    </xf>
    <xf numFmtId="2" fontId="12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2" fontId="3" fillId="4" borderId="30" xfId="0" applyNumberFormat="1" applyFont="1" applyFill="1" applyBorder="1" applyAlignment="1">
      <alignment horizontal="left" vertical="top" wrapText="1"/>
    </xf>
    <xf numFmtId="2" fontId="3" fillId="4" borderId="30" xfId="0" applyNumberFormat="1" applyFont="1" applyFill="1" applyBorder="1" applyAlignment="1">
      <alignment horizontal="left"/>
    </xf>
    <xf numFmtId="2" fontId="0" fillId="8" borderId="24" xfId="0" applyNumberFormat="1" applyFill="1" applyBorder="1"/>
    <xf numFmtId="0" fontId="2" fillId="0" borderId="0" xfId="0" applyFont="1" applyAlignment="1">
      <alignment horizontal="center"/>
    </xf>
    <xf numFmtId="0" fontId="2" fillId="4" borderId="30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1" fillId="4" borderId="16" xfId="0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" fontId="21" fillId="4" borderId="16" xfId="0" applyNumberFormat="1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3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2" fillId="4" borderId="30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top" wrapText="1"/>
    </xf>
    <xf numFmtId="164" fontId="3" fillId="4" borderId="0" xfId="0" applyNumberFormat="1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21" xfId="0" applyFont="1" applyFill="1" applyBorder="1" applyAlignment="1">
      <alignment horizontal="left" vertical="top" wrapText="1"/>
    </xf>
    <xf numFmtId="0" fontId="20" fillId="4" borderId="22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0" fillId="4" borderId="34" xfId="0" applyFont="1" applyFill="1" applyBorder="1" applyAlignment="1">
      <alignment horizontal="center" wrapText="1"/>
    </xf>
    <xf numFmtId="0" fontId="10" fillId="4" borderId="35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wrapText="1"/>
    </xf>
    <xf numFmtId="0" fontId="2" fillId="4" borderId="38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2" fillId="4" borderId="36" xfId="0" applyFont="1" applyFill="1" applyBorder="1" applyAlignment="1">
      <alignment horizontal="center" wrapText="1"/>
    </xf>
    <xf numFmtId="0" fontId="15" fillId="2" borderId="24" xfId="0" applyFont="1" applyFill="1" applyBorder="1" applyAlignment="1">
      <alignment horizontal="righ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 wrapText="1"/>
    </xf>
    <xf numFmtId="3" fontId="15" fillId="2" borderId="24" xfId="0" applyNumberFormat="1" applyFont="1" applyFill="1" applyBorder="1" applyAlignment="1">
      <alignment horizontal="right" vertical="center" wrapText="1"/>
    </xf>
    <xf numFmtId="0" fontId="18" fillId="8" borderId="28" xfId="0" applyFont="1" applyFill="1" applyBorder="1" applyAlignment="1">
      <alignment horizontal="center" wrapText="1"/>
    </xf>
    <xf numFmtId="0" fontId="18" fillId="8" borderId="29" xfId="0" applyFont="1" applyFill="1" applyBorder="1" applyAlignment="1">
      <alignment horizontal="center" wrapText="1"/>
    </xf>
    <xf numFmtId="0" fontId="18" fillId="8" borderId="27" xfId="0" applyFont="1" applyFill="1" applyBorder="1" applyAlignment="1">
      <alignment horizontal="center" wrapText="1"/>
    </xf>
    <xf numFmtId="0" fontId="19" fillId="8" borderId="31" xfId="0" applyFont="1" applyFill="1" applyBorder="1" applyAlignment="1">
      <alignment horizontal="center"/>
    </xf>
    <xf numFmtId="0" fontId="19" fillId="8" borderId="32" xfId="0" applyFont="1" applyFill="1" applyBorder="1" applyAlignment="1">
      <alignment horizontal="center"/>
    </xf>
    <xf numFmtId="0" fontId="19" fillId="8" borderId="33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="" xmlns:a16="http://schemas.microsoft.com/office/drawing/2014/main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="" xmlns:a16="http://schemas.microsoft.com/office/drawing/2014/main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="" xmlns:a16="http://schemas.microsoft.com/office/drawing/2014/main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="" xmlns:a16="http://schemas.microsoft.com/office/drawing/2014/main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="" xmlns:a16="http://schemas.microsoft.com/office/drawing/2014/main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="" xmlns:a16="http://schemas.microsoft.com/office/drawing/2014/main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="" xmlns:a16="http://schemas.microsoft.com/office/drawing/2014/main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="" xmlns:a16="http://schemas.microsoft.com/office/drawing/2014/main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="" xmlns:a16="http://schemas.microsoft.com/office/drawing/2014/main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="" xmlns:a16="http://schemas.microsoft.com/office/drawing/2014/main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="" xmlns:a16="http://schemas.microsoft.com/office/drawing/2014/main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="" xmlns:a16="http://schemas.microsoft.com/office/drawing/2014/main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="" xmlns:a16="http://schemas.microsoft.com/office/drawing/2014/main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="" xmlns:a16="http://schemas.microsoft.com/office/drawing/2014/main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="" xmlns:a16="http://schemas.microsoft.com/office/drawing/2014/main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="" xmlns:a16="http://schemas.microsoft.com/office/drawing/2014/main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="" xmlns:a16="http://schemas.microsoft.com/office/drawing/2014/main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="" xmlns:a16="http://schemas.microsoft.com/office/drawing/2014/main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="" xmlns:a16="http://schemas.microsoft.com/office/drawing/2014/main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="" xmlns:a16="http://schemas.microsoft.com/office/drawing/2014/main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S208"/>
  <sheetViews>
    <sheetView tabSelected="1" topLeftCell="A62" zoomScale="90" zoomScaleNormal="90" workbookViewId="0">
      <selection activeCell="G64" sqref="G64"/>
    </sheetView>
  </sheetViews>
  <sheetFormatPr defaultRowHeight="14.25" x14ac:dyDescent="0.2"/>
  <cols>
    <col min="1" max="1" width="9.140625" style="1"/>
    <col min="2" max="2" width="5.42578125" style="18" customWidth="1"/>
    <col min="3" max="3" width="14.7109375" style="18" customWidth="1"/>
    <col min="4" max="4" width="46" style="18" customWidth="1"/>
    <col min="5" max="5" width="11.140625" style="35" customWidth="1"/>
    <col min="6" max="6" width="13.28515625" style="35" customWidth="1"/>
    <col min="7" max="7" width="11.85546875" style="35" customWidth="1"/>
    <col min="8" max="8" width="12.140625" style="35" customWidth="1"/>
    <col min="9" max="9" width="14.28515625" style="18" customWidth="1"/>
    <col min="10" max="10" width="11.140625" style="18" customWidth="1"/>
    <col min="11" max="11" width="14" style="18" customWidth="1"/>
    <col min="12" max="14" width="10.28515625" style="18" customWidth="1"/>
    <col min="15" max="15" width="10.85546875" style="18" customWidth="1"/>
    <col min="16" max="16384" width="9.140625" style="1"/>
  </cols>
  <sheetData>
    <row r="1" spans="2:19" ht="18.75" thickBot="1" x14ac:dyDescent="0.3">
      <c r="B1" s="124" t="s">
        <v>297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</row>
    <row r="2" spans="2:19" x14ac:dyDescent="0.2">
      <c r="B2" s="6"/>
      <c r="C2" s="4"/>
      <c r="D2" s="4"/>
      <c r="E2" s="29"/>
      <c r="F2" s="29"/>
      <c r="G2" s="29"/>
      <c r="H2" s="29"/>
      <c r="I2" s="4"/>
      <c r="J2" s="4"/>
      <c r="K2" s="4"/>
      <c r="L2" s="4"/>
      <c r="M2" s="4"/>
      <c r="N2" s="4"/>
      <c r="O2" s="5"/>
    </row>
    <row r="3" spans="2:19" ht="15" thickBot="1" x14ac:dyDescent="0.25">
      <c r="B3" s="6"/>
      <c r="C3" s="4"/>
      <c r="D3" s="4"/>
      <c r="E3" s="145"/>
      <c r="F3" s="145"/>
      <c r="G3" s="145"/>
      <c r="H3" s="145"/>
      <c r="I3" s="145"/>
      <c r="J3" s="145"/>
      <c r="K3" s="145"/>
      <c r="L3" s="145"/>
      <c r="M3" s="117"/>
      <c r="N3" s="101"/>
      <c r="O3" s="5"/>
    </row>
    <row r="4" spans="2:19" ht="15" x14ac:dyDescent="0.2">
      <c r="B4" s="19" t="s">
        <v>0</v>
      </c>
      <c r="C4" s="20"/>
      <c r="D4" s="20" t="s">
        <v>1</v>
      </c>
      <c r="E4" s="30"/>
      <c r="F4" s="30"/>
      <c r="G4" s="30"/>
      <c r="H4" s="30"/>
      <c r="I4" s="14"/>
      <c r="J4" s="14"/>
      <c r="K4" s="14"/>
      <c r="L4" s="14"/>
      <c r="M4" s="14"/>
      <c r="N4" s="14"/>
      <c r="O4" s="15"/>
    </row>
    <row r="5" spans="2:19" ht="28.5" customHeight="1" x14ac:dyDescent="0.2">
      <c r="B5" s="3"/>
      <c r="C5" s="38"/>
      <c r="D5" s="2" t="s">
        <v>94</v>
      </c>
      <c r="E5" s="149" t="s">
        <v>301</v>
      </c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2:19" ht="20.100000000000001" customHeight="1" x14ac:dyDescent="0.2">
      <c r="B6" s="3"/>
      <c r="C6" s="38"/>
      <c r="D6" s="2" t="s">
        <v>2</v>
      </c>
      <c r="E6" s="138" t="s">
        <v>294</v>
      </c>
      <c r="F6" s="138"/>
      <c r="G6" s="138"/>
      <c r="H6" s="138"/>
      <c r="I6" s="138"/>
      <c r="J6" s="138"/>
      <c r="K6" s="138"/>
      <c r="L6" s="45"/>
      <c r="M6" s="45"/>
      <c r="N6" s="45"/>
      <c r="O6" s="46"/>
    </row>
    <row r="7" spans="2:19" ht="20.100000000000001" customHeight="1" x14ac:dyDescent="0.2">
      <c r="B7" s="3"/>
      <c r="C7" s="38"/>
      <c r="D7" s="2" t="s">
        <v>3</v>
      </c>
      <c r="E7" s="138" t="s">
        <v>295</v>
      </c>
      <c r="F7" s="138"/>
      <c r="G7" s="138"/>
      <c r="H7" s="138"/>
      <c r="I7" s="138"/>
      <c r="J7" s="138"/>
      <c r="K7" s="138"/>
      <c r="L7" s="45"/>
      <c r="M7" s="45"/>
      <c r="N7" s="45"/>
      <c r="O7" s="46"/>
      <c r="R7" s="141"/>
      <c r="S7" s="141"/>
    </row>
    <row r="8" spans="2:19" ht="20.100000000000001" customHeight="1" x14ac:dyDescent="0.2">
      <c r="B8" s="3"/>
      <c r="C8" s="38"/>
      <c r="D8" s="2" t="s">
        <v>4</v>
      </c>
      <c r="E8" s="138" t="s">
        <v>298</v>
      </c>
      <c r="F8" s="138"/>
      <c r="G8" s="138"/>
      <c r="H8" s="138"/>
      <c r="I8" s="138"/>
      <c r="J8" s="138"/>
      <c r="K8" s="138"/>
      <c r="L8" s="45"/>
      <c r="M8" s="45"/>
      <c r="N8" s="45"/>
      <c r="O8" s="46"/>
    </row>
    <row r="9" spans="2:19" ht="20.100000000000001" customHeight="1" thickBot="1" x14ac:dyDescent="0.25">
      <c r="B9" s="12"/>
      <c r="C9" s="37"/>
      <c r="D9" s="13" t="s">
        <v>95</v>
      </c>
      <c r="E9" s="128" t="s">
        <v>299</v>
      </c>
      <c r="F9" s="128"/>
      <c r="G9" s="128"/>
      <c r="H9" s="128"/>
      <c r="I9" s="128"/>
      <c r="J9" s="128"/>
      <c r="K9" s="128"/>
      <c r="L9" s="128"/>
      <c r="M9" s="118"/>
      <c r="N9" s="102"/>
      <c r="O9" s="47"/>
    </row>
    <row r="10" spans="2:19" ht="15" thickBot="1" x14ac:dyDescent="0.25">
      <c r="B10" s="6"/>
      <c r="C10" s="4"/>
      <c r="D10" s="4"/>
      <c r="E10" s="29"/>
      <c r="F10" s="29"/>
      <c r="G10" s="29"/>
      <c r="H10" s="29"/>
      <c r="I10" s="4"/>
      <c r="J10" s="4"/>
      <c r="K10" s="4"/>
      <c r="L10" s="4"/>
      <c r="M10" s="4"/>
      <c r="N10" s="4"/>
      <c r="O10" s="5"/>
    </row>
    <row r="11" spans="2:19" ht="20.100000000000001" customHeight="1" x14ac:dyDescent="0.2">
      <c r="B11" s="19" t="s">
        <v>5</v>
      </c>
      <c r="C11" s="20"/>
      <c r="D11" s="20" t="s">
        <v>6</v>
      </c>
      <c r="E11" s="30"/>
      <c r="F11" s="30"/>
      <c r="G11" s="30"/>
      <c r="H11" s="30"/>
      <c r="I11" s="14"/>
      <c r="J11" s="14"/>
      <c r="K11" s="14"/>
      <c r="L11" s="14"/>
      <c r="M11" s="14"/>
      <c r="N11" s="14"/>
      <c r="O11" s="15"/>
    </row>
    <row r="12" spans="2:19" ht="20.100000000000001" customHeight="1" x14ac:dyDescent="0.2">
      <c r="B12" s="3"/>
      <c r="C12" s="38"/>
      <c r="D12" s="2" t="s">
        <v>7</v>
      </c>
      <c r="E12" s="48">
        <f>642.49+252.8</f>
        <v>895.29</v>
      </c>
      <c r="F12" s="48"/>
      <c r="G12" s="48"/>
      <c r="H12" s="48"/>
      <c r="I12" s="2"/>
      <c r="J12" s="2"/>
      <c r="K12" s="2"/>
      <c r="L12" s="2"/>
      <c r="M12" s="116"/>
      <c r="N12" s="100"/>
      <c r="O12" s="5"/>
    </row>
    <row r="13" spans="2:19" ht="20.100000000000001" customHeight="1" x14ac:dyDescent="0.2">
      <c r="B13" s="3"/>
      <c r="C13" s="38"/>
      <c r="D13" s="2" t="s">
        <v>8</v>
      </c>
      <c r="E13" s="48">
        <v>1264.4000000000001</v>
      </c>
      <c r="F13" s="48"/>
      <c r="G13" s="48"/>
      <c r="H13" s="48"/>
      <c r="I13" s="2"/>
      <c r="J13" s="2"/>
      <c r="K13" s="2"/>
      <c r="L13" s="2"/>
      <c r="M13" s="116"/>
      <c r="N13" s="100"/>
      <c r="O13" s="5"/>
    </row>
    <row r="14" spans="2:19" ht="20.100000000000001" customHeight="1" x14ac:dyDescent="0.2">
      <c r="B14" s="3"/>
      <c r="C14" s="38"/>
      <c r="D14" s="2" t="s">
        <v>9</v>
      </c>
      <c r="E14" s="115" t="s">
        <v>296</v>
      </c>
      <c r="F14" s="36"/>
      <c r="G14" s="36"/>
      <c r="H14" s="36"/>
      <c r="I14" s="2"/>
      <c r="J14" s="2"/>
      <c r="K14" s="2"/>
      <c r="L14" s="2"/>
      <c r="M14" s="116"/>
      <c r="N14" s="100"/>
      <c r="O14" s="5"/>
    </row>
    <row r="15" spans="2:19" ht="20.100000000000001" customHeight="1" x14ac:dyDescent="0.2">
      <c r="B15" s="3"/>
      <c r="C15" s="38"/>
      <c r="D15" s="2" t="s">
        <v>10</v>
      </c>
      <c r="E15" s="49">
        <v>1.4</v>
      </c>
      <c r="F15" s="49"/>
      <c r="G15" s="49"/>
      <c r="H15" s="49"/>
      <c r="I15" s="2"/>
      <c r="J15" s="2"/>
      <c r="K15" s="2"/>
      <c r="L15" s="2"/>
      <c r="M15" s="116"/>
      <c r="N15" s="100"/>
      <c r="O15" s="5"/>
    </row>
    <row r="16" spans="2:19" ht="20.100000000000001" customHeight="1" x14ac:dyDescent="0.2">
      <c r="B16" s="3"/>
      <c r="C16" s="38"/>
      <c r="D16" s="2" t="s">
        <v>40</v>
      </c>
      <c r="E16" s="55" t="s">
        <v>406</v>
      </c>
      <c r="F16" s="48"/>
      <c r="G16" s="48"/>
      <c r="H16" s="48"/>
      <c r="I16" s="127"/>
      <c r="J16" s="127"/>
      <c r="K16" s="127"/>
      <c r="L16" s="127"/>
      <c r="M16" s="116"/>
      <c r="N16" s="100"/>
      <c r="O16" s="5"/>
    </row>
    <row r="17" spans="2:15" ht="20.100000000000001" customHeight="1" x14ac:dyDescent="0.2">
      <c r="B17" s="3"/>
      <c r="C17" s="38"/>
      <c r="D17" s="2"/>
      <c r="E17" s="48"/>
      <c r="F17" s="48"/>
      <c r="G17" s="48"/>
      <c r="H17" s="48"/>
      <c r="I17" s="127"/>
      <c r="J17" s="127"/>
      <c r="K17" s="127"/>
      <c r="L17" s="127"/>
      <c r="M17" s="116"/>
      <c r="N17" s="100"/>
      <c r="O17" s="5"/>
    </row>
    <row r="18" spans="2:15" ht="20.100000000000001" customHeight="1" thickBot="1" x14ac:dyDescent="0.25">
      <c r="B18" s="12"/>
      <c r="C18" s="37"/>
      <c r="D18" s="13"/>
      <c r="E18" s="27"/>
      <c r="F18" s="27"/>
      <c r="G18" s="27"/>
      <c r="H18" s="27"/>
      <c r="I18" s="13"/>
      <c r="J18" s="13"/>
      <c r="K18" s="13"/>
      <c r="L18" s="13"/>
      <c r="M18" s="37"/>
      <c r="N18" s="37"/>
      <c r="O18" s="9"/>
    </row>
    <row r="19" spans="2:15" ht="20.100000000000001" customHeight="1" thickBot="1" x14ac:dyDescent="0.25">
      <c r="B19" s="3"/>
      <c r="C19" s="38"/>
      <c r="D19" s="2"/>
      <c r="E19" s="26"/>
      <c r="F19" s="26"/>
      <c r="G19" s="26"/>
      <c r="H19" s="26"/>
      <c r="I19" s="2"/>
      <c r="J19" s="2"/>
      <c r="K19" s="2"/>
      <c r="L19" s="2"/>
      <c r="M19" s="116"/>
      <c r="N19" s="100"/>
      <c r="O19" s="5"/>
    </row>
    <row r="20" spans="2:15" ht="20.100000000000001" customHeight="1" x14ac:dyDescent="0.25">
      <c r="B20" s="21" t="s">
        <v>13</v>
      </c>
      <c r="C20" s="22"/>
      <c r="D20" s="22" t="s">
        <v>101</v>
      </c>
      <c r="E20" s="54"/>
      <c r="F20" s="54"/>
      <c r="G20" s="54"/>
      <c r="H20" s="54"/>
      <c r="I20" s="16"/>
      <c r="J20" s="16"/>
      <c r="K20" s="16"/>
      <c r="L20" s="16"/>
      <c r="M20" s="16"/>
      <c r="N20" s="16"/>
      <c r="O20" s="15"/>
    </row>
    <row r="21" spans="2:15" ht="20.100000000000001" customHeight="1" x14ac:dyDescent="0.2">
      <c r="B21" s="6"/>
      <c r="C21" s="4"/>
      <c r="D21" s="2" t="s">
        <v>11</v>
      </c>
      <c r="E21" s="52">
        <f>1883+805</f>
        <v>2688</v>
      </c>
      <c r="F21" s="52"/>
      <c r="G21" s="52"/>
      <c r="H21" s="52"/>
      <c r="I21" s="4"/>
      <c r="J21" s="4"/>
      <c r="K21" s="4"/>
      <c r="L21" s="4"/>
      <c r="M21" s="4"/>
      <c r="N21" s="4"/>
      <c r="O21" s="5"/>
    </row>
    <row r="22" spans="2:15" ht="20.100000000000001" customHeight="1" x14ac:dyDescent="0.2">
      <c r="B22" s="6"/>
      <c r="C22" s="4"/>
      <c r="D22" s="2" t="s">
        <v>102</v>
      </c>
      <c r="E22" s="52">
        <f>398+192</f>
        <v>590</v>
      </c>
      <c r="F22" s="52"/>
      <c r="G22" s="52"/>
      <c r="H22" s="52"/>
      <c r="I22" s="4"/>
      <c r="J22" s="4"/>
      <c r="K22" s="4"/>
      <c r="L22" s="4"/>
      <c r="M22" s="4"/>
      <c r="N22" s="4"/>
      <c r="O22" s="5"/>
    </row>
    <row r="23" spans="2:15" ht="20.100000000000001" customHeight="1" x14ac:dyDescent="0.2">
      <c r="B23" s="6"/>
      <c r="C23" s="4"/>
      <c r="D23" s="2" t="s">
        <v>12</v>
      </c>
      <c r="E23" s="52">
        <f>693+612</f>
        <v>1305</v>
      </c>
      <c r="F23" s="52"/>
      <c r="G23" s="52"/>
      <c r="H23" s="52"/>
      <c r="I23" s="4"/>
      <c r="J23" s="4"/>
      <c r="K23" s="4"/>
      <c r="L23" s="4"/>
      <c r="M23" s="4"/>
      <c r="N23" s="4"/>
      <c r="O23" s="5"/>
    </row>
    <row r="24" spans="2:15" ht="20.100000000000001" customHeight="1" thickBot="1" x14ac:dyDescent="0.25">
      <c r="B24" s="7"/>
      <c r="C24" s="8"/>
      <c r="D24" s="13" t="s">
        <v>35</v>
      </c>
      <c r="E24" s="53">
        <f>50+146</f>
        <v>196</v>
      </c>
      <c r="F24" s="53"/>
      <c r="G24" s="53"/>
      <c r="H24" s="53"/>
      <c r="I24" s="8"/>
      <c r="J24" s="8"/>
      <c r="K24" s="8"/>
      <c r="L24" s="8"/>
      <c r="M24" s="8"/>
      <c r="N24" s="8"/>
      <c r="O24" s="9"/>
    </row>
    <row r="25" spans="2:15" ht="24.95" customHeight="1" x14ac:dyDescent="0.2">
      <c r="B25" s="23" t="s">
        <v>14</v>
      </c>
      <c r="C25" s="39"/>
      <c r="D25" s="24" t="s">
        <v>103</v>
      </c>
      <c r="E25" s="51"/>
      <c r="F25" s="51"/>
      <c r="G25" s="51"/>
      <c r="H25" s="51"/>
      <c r="I25" s="16"/>
      <c r="J25" s="16"/>
      <c r="K25" s="16"/>
      <c r="L25" s="16"/>
      <c r="M25" s="16"/>
      <c r="N25" s="16"/>
      <c r="O25" s="15"/>
    </row>
    <row r="26" spans="2:15" ht="35.1" customHeight="1" x14ac:dyDescent="0.2">
      <c r="B26" s="6"/>
      <c r="C26" s="4"/>
      <c r="D26" s="2" t="s">
        <v>96</v>
      </c>
      <c r="E26" s="48"/>
      <c r="F26" s="48">
        <v>468</v>
      </c>
      <c r="G26" s="48" t="s">
        <v>300</v>
      </c>
      <c r="H26" s="48"/>
      <c r="I26" s="4"/>
      <c r="J26" s="4"/>
      <c r="K26" s="4"/>
      <c r="L26" s="4"/>
      <c r="M26" s="4"/>
      <c r="N26" s="4"/>
      <c r="O26" s="5"/>
    </row>
    <row r="27" spans="2:15" ht="35.1" customHeight="1" x14ac:dyDescent="0.2">
      <c r="B27" s="6"/>
      <c r="C27" s="4"/>
      <c r="D27" s="2" t="s">
        <v>97</v>
      </c>
      <c r="E27" s="48"/>
      <c r="F27" s="114">
        <v>10865</v>
      </c>
      <c r="G27" s="48"/>
      <c r="H27" s="48"/>
      <c r="I27" s="4"/>
      <c r="J27" s="4"/>
      <c r="K27" s="4"/>
      <c r="L27" s="4"/>
      <c r="M27" s="4"/>
      <c r="N27" s="4"/>
      <c r="O27" s="5"/>
    </row>
    <row r="28" spans="2:15" ht="60" customHeight="1" x14ac:dyDescent="0.2">
      <c r="B28" s="6"/>
      <c r="C28" s="4"/>
      <c r="D28" s="2" t="s">
        <v>91</v>
      </c>
      <c r="E28" s="48"/>
      <c r="F28" s="48">
        <v>30</v>
      </c>
      <c r="G28" s="48"/>
      <c r="H28" s="48"/>
      <c r="I28" s="4"/>
      <c r="J28" s="4"/>
      <c r="K28" s="4"/>
      <c r="L28" s="4"/>
      <c r="M28" s="4"/>
      <c r="N28" s="4"/>
      <c r="O28" s="5"/>
    </row>
    <row r="29" spans="2:15" ht="60" customHeight="1" x14ac:dyDescent="0.2">
      <c r="B29" s="6"/>
      <c r="C29" s="4"/>
      <c r="D29" s="2" t="s">
        <v>93</v>
      </c>
      <c r="E29" s="48"/>
      <c r="F29" s="48">
        <v>21.35</v>
      </c>
      <c r="G29" s="48"/>
      <c r="H29" s="48"/>
      <c r="I29" s="4"/>
      <c r="J29" s="4"/>
      <c r="K29" s="4"/>
      <c r="L29" s="4"/>
      <c r="M29" s="4"/>
      <c r="N29" s="4"/>
      <c r="O29" s="5"/>
    </row>
    <row r="30" spans="2:15" ht="60" customHeight="1" thickBot="1" x14ac:dyDescent="0.25">
      <c r="B30" s="7"/>
      <c r="C30" s="8"/>
      <c r="D30" s="13" t="s">
        <v>92</v>
      </c>
      <c r="E30" s="50"/>
      <c r="F30" s="50">
        <v>49.54</v>
      </c>
      <c r="G30" s="50"/>
      <c r="H30" s="50"/>
      <c r="I30" s="8"/>
      <c r="J30" s="8"/>
      <c r="K30" s="8"/>
      <c r="L30" s="8"/>
      <c r="M30" s="8"/>
      <c r="N30" s="8"/>
      <c r="O30" s="9"/>
    </row>
    <row r="31" spans="2:15" ht="15" thickBot="1" x14ac:dyDescent="0.25">
      <c r="B31" s="6"/>
      <c r="C31" s="4"/>
      <c r="D31" s="4"/>
      <c r="E31" s="55"/>
      <c r="F31" s="55"/>
      <c r="G31" s="55"/>
      <c r="H31" s="55"/>
      <c r="I31" s="4"/>
      <c r="J31" s="4"/>
      <c r="K31" s="4"/>
      <c r="L31" s="4"/>
      <c r="M31" s="4"/>
      <c r="N31" s="4"/>
      <c r="O31" s="5"/>
    </row>
    <row r="32" spans="2:15" ht="20.100000000000001" customHeight="1" x14ac:dyDescent="0.25">
      <c r="B32" s="21" t="s">
        <v>23</v>
      </c>
      <c r="C32" s="22"/>
      <c r="D32" s="22" t="s">
        <v>15</v>
      </c>
      <c r="E32" s="51"/>
      <c r="F32" s="51"/>
      <c r="G32" s="51"/>
      <c r="H32" s="51"/>
      <c r="I32" s="16"/>
      <c r="J32" s="16"/>
      <c r="K32" s="16"/>
      <c r="L32" s="16"/>
      <c r="M32" s="16"/>
      <c r="N32" s="16"/>
      <c r="O32" s="15"/>
    </row>
    <row r="33" spans="2:15" ht="20.100000000000001" customHeight="1" x14ac:dyDescent="0.2">
      <c r="B33" s="6"/>
      <c r="C33" s="4"/>
      <c r="D33" s="2" t="s">
        <v>16</v>
      </c>
      <c r="E33" s="56">
        <v>156.97999999999999</v>
      </c>
      <c r="F33" s="56"/>
      <c r="G33" s="56"/>
      <c r="H33" s="56"/>
      <c r="I33" s="4"/>
      <c r="J33" s="4"/>
      <c r="K33" s="4"/>
      <c r="L33" s="4"/>
      <c r="M33" s="4"/>
      <c r="N33" s="4"/>
      <c r="O33" s="5"/>
    </row>
    <row r="34" spans="2:15" ht="20.100000000000001" customHeight="1" x14ac:dyDescent="0.2">
      <c r="B34" s="6"/>
      <c r="C34" s="4"/>
      <c r="D34" s="2" t="s">
        <v>17</v>
      </c>
      <c r="E34" s="56">
        <v>5.9</v>
      </c>
      <c r="F34" s="56"/>
      <c r="G34" s="56"/>
      <c r="H34" s="56"/>
      <c r="I34" s="4"/>
      <c r="J34" s="4"/>
      <c r="K34" s="4"/>
      <c r="L34" s="4"/>
      <c r="M34" s="4"/>
      <c r="N34" s="4"/>
      <c r="O34" s="5"/>
    </row>
    <row r="35" spans="2:15" ht="20.100000000000001" customHeight="1" x14ac:dyDescent="0.2">
      <c r="B35" s="6"/>
      <c r="C35" s="4"/>
      <c r="D35" s="2" t="s">
        <v>18</v>
      </c>
      <c r="E35" s="56">
        <v>7.66</v>
      </c>
      <c r="F35" s="56"/>
      <c r="G35" s="56"/>
      <c r="H35" s="56"/>
      <c r="I35" s="4"/>
      <c r="J35" s="4"/>
      <c r="K35" s="4"/>
      <c r="L35" s="4"/>
      <c r="M35" s="4"/>
      <c r="N35" s="4"/>
      <c r="O35" s="5"/>
    </row>
    <row r="36" spans="2:15" ht="20.100000000000001" customHeight="1" x14ac:dyDescent="0.2">
      <c r="B36" s="6"/>
      <c r="C36" s="4"/>
      <c r="D36" s="2" t="s">
        <v>19</v>
      </c>
      <c r="E36" s="56">
        <v>64.36</v>
      </c>
      <c r="F36" s="56"/>
      <c r="G36" s="56"/>
      <c r="H36" s="56"/>
      <c r="I36" s="4"/>
      <c r="J36" s="4"/>
      <c r="K36" s="4"/>
      <c r="L36" s="4"/>
      <c r="M36" s="4"/>
      <c r="N36" s="4"/>
      <c r="O36" s="5"/>
    </row>
    <row r="37" spans="2:15" ht="20.100000000000001" customHeight="1" x14ac:dyDescent="0.2">
      <c r="B37" s="6"/>
      <c r="C37" s="4"/>
      <c r="D37" s="2" t="s">
        <v>20</v>
      </c>
      <c r="E37" s="56">
        <v>4.8</v>
      </c>
      <c r="F37" s="56"/>
      <c r="G37" s="56"/>
      <c r="H37" s="56"/>
      <c r="I37" s="4"/>
      <c r="J37" s="4"/>
      <c r="K37" s="4"/>
      <c r="L37" s="4"/>
      <c r="M37" s="4"/>
      <c r="N37" s="4"/>
      <c r="O37" s="5"/>
    </row>
    <row r="38" spans="2:15" ht="20.100000000000001" customHeight="1" x14ac:dyDescent="0.2">
      <c r="B38" s="6"/>
      <c r="C38" s="4"/>
      <c r="D38" s="2" t="s">
        <v>21</v>
      </c>
      <c r="E38" s="56">
        <v>2.82</v>
      </c>
      <c r="F38" s="56"/>
      <c r="G38" s="56"/>
      <c r="H38" s="56"/>
      <c r="I38" s="4"/>
      <c r="J38" s="4"/>
      <c r="K38" s="4"/>
      <c r="L38" s="4"/>
      <c r="M38" s="4"/>
      <c r="N38" s="4"/>
      <c r="O38" s="5"/>
    </row>
    <row r="39" spans="2:15" ht="20.100000000000001" customHeight="1" thickBot="1" x14ac:dyDescent="0.25">
      <c r="B39" s="7"/>
      <c r="C39" s="8"/>
      <c r="D39" s="13" t="s">
        <v>22</v>
      </c>
      <c r="E39" s="57">
        <v>652.77</v>
      </c>
      <c r="F39" s="57"/>
      <c r="G39" s="57"/>
      <c r="H39" s="57"/>
      <c r="I39" s="8"/>
      <c r="J39" s="8"/>
      <c r="K39" s="8"/>
      <c r="L39" s="8"/>
      <c r="M39" s="8"/>
      <c r="N39" s="8"/>
      <c r="O39" s="9"/>
    </row>
    <row r="40" spans="2:15" ht="15" thickBot="1" x14ac:dyDescent="0.25">
      <c r="B40" s="6"/>
      <c r="C40" s="4"/>
      <c r="D40" s="4"/>
      <c r="E40" s="55"/>
      <c r="F40" s="55"/>
      <c r="G40" s="55"/>
      <c r="H40" s="55"/>
      <c r="I40" s="4"/>
      <c r="J40" s="4"/>
      <c r="K40" s="4"/>
      <c r="L40" s="4"/>
      <c r="M40" s="4"/>
      <c r="N40" s="4"/>
      <c r="O40" s="5"/>
    </row>
    <row r="41" spans="2:15" ht="15" x14ac:dyDescent="0.25">
      <c r="B41" s="21" t="s">
        <v>28</v>
      </c>
      <c r="C41" s="22"/>
      <c r="D41" s="22" t="s">
        <v>24</v>
      </c>
      <c r="E41" s="51"/>
      <c r="F41" s="51"/>
      <c r="G41" s="51"/>
      <c r="H41" s="51"/>
      <c r="I41" s="16"/>
      <c r="J41" s="16"/>
      <c r="K41" s="16"/>
      <c r="L41" s="16"/>
      <c r="M41" s="16"/>
      <c r="N41" s="16"/>
      <c r="O41" s="15"/>
    </row>
    <row r="42" spans="2:15" ht="20.100000000000001" customHeight="1" x14ac:dyDescent="0.2">
      <c r="B42" s="6"/>
      <c r="C42" s="4"/>
      <c r="D42" s="2" t="s">
        <v>25</v>
      </c>
      <c r="E42" s="56">
        <v>64.36</v>
      </c>
      <c r="F42" s="56"/>
      <c r="G42" s="56"/>
      <c r="H42" s="56"/>
      <c r="I42" s="4"/>
      <c r="J42" s="4"/>
      <c r="K42" s="4"/>
      <c r="L42" s="4"/>
      <c r="M42" s="4"/>
      <c r="N42" s="4"/>
      <c r="O42" s="5"/>
    </row>
    <row r="43" spans="2:15" ht="20.100000000000001" customHeight="1" x14ac:dyDescent="0.2">
      <c r="B43" s="6"/>
      <c r="C43" s="4"/>
      <c r="D43" s="2" t="s">
        <v>26</v>
      </c>
      <c r="E43" s="48">
        <v>47.34</v>
      </c>
      <c r="F43" s="48"/>
      <c r="G43" s="48"/>
      <c r="H43" s="48"/>
      <c r="I43" s="4"/>
      <c r="J43" s="4"/>
      <c r="K43" s="4"/>
      <c r="L43" s="4"/>
      <c r="M43" s="4"/>
      <c r="N43" s="4"/>
      <c r="O43" s="5"/>
    </row>
    <row r="44" spans="2:15" ht="20.100000000000001" customHeight="1" x14ac:dyDescent="0.2">
      <c r="B44" s="6"/>
      <c r="C44" s="4"/>
      <c r="D44" s="2" t="s">
        <v>34</v>
      </c>
      <c r="E44" s="123">
        <v>52.6</v>
      </c>
      <c r="F44" s="48"/>
      <c r="G44" s="48"/>
      <c r="H44" s="48"/>
      <c r="I44" s="4"/>
      <c r="J44" s="4"/>
      <c r="K44" s="4"/>
      <c r="L44" s="4"/>
      <c r="M44" s="4"/>
      <c r="N44" s="4"/>
      <c r="O44" s="5"/>
    </row>
    <row r="45" spans="2:15" ht="20.100000000000001" customHeight="1" x14ac:dyDescent="0.2">
      <c r="B45" s="6"/>
      <c r="C45" s="4"/>
      <c r="D45" s="2" t="s">
        <v>108</v>
      </c>
      <c r="E45" s="48">
        <v>75.39</v>
      </c>
      <c r="F45" s="48"/>
      <c r="G45" s="48"/>
      <c r="H45" s="48"/>
      <c r="I45" s="4"/>
      <c r="J45" s="4"/>
      <c r="K45" s="4"/>
      <c r="L45" s="4"/>
      <c r="M45" s="4"/>
      <c r="N45" s="4"/>
      <c r="O45" s="5"/>
    </row>
    <row r="46" spans="2:15" ht="20.100000000000001" customHeight="1" thickBot="1" x14ac:dyDescent="0.25">
      <c r="B46" s="7"/>
      <c r="C46" s="8"/>
      <c r="D46" s="13" t="s">
        <v>27</v>
      </c>
      <c r="E46" s="50">
        <v>1150</v>
      </c>
      <c r="F46" s="50"/>
      <c r="G46" s="50"/>
      <c r="H46" s="50"/>
      <c r="I46" s="8"/>
      <c r="J46" s="8"/>
      <c r="K46" s="8"/>
      <c r="L46" s="8"/>
      <c r="M46" s="8"/>
      <c r="N46" s="8"/>
      <c r="O46" s="9"/>
    </row>
    <row r="47" spans="2:15" ht="15" thickBot="1" x14ac:dyDescent="0.25">
      <c r="B47" s="6"/>
      <c r="C47" s="4"/>
      <c r="D47" s="4"/>
      <c r="E47" s="29"/>
      <c r="F47" s="29"/>
      <c r="G47" s="29"/>
      <c r="H47" s="29"/>
      <c r="I47" s="4"/>
      <c r="J47" s="4"/>
      <c r="K47" s="4"/>
      <c r="L47" s="4"/>
      <c r="M47" s="4"/>
      <c r="N47" s="4"/>
      <c r="O47" s="5"/>
    </row>
    <row r="48" spans="2:15" ht="15" x14ac:dyDescent="0.25">
      <c r="B48" s="21" t="s">
        <v>36</v>
      </c>
      <c r="C48" s="22"/>
      <c r="D48" s="22" t="s">
        <v>116</v>
      </c>
      <c r="E48" s="32"/>
      <c r="F48" s="32"/>
      <c r="G48" s="32"/>
      <c r="H48" s="32"/>
      <c r="I48" s="16"/>
      <c r="J48" s="16"/>
      <c r="K48" s="16"/>
      <c r="L48" s="16"/>
      <c r="M48" s="16"/>
      <c r="N48" s="16"/>
      <c r="O48" s="15"/>
    </row>
    <row r="49" spans="2:15" ht="20.100000000000001" customHeight="1" x14ac:dyDescent="0.2">
      <c r="B49" s="6"/>
      <c r="C49" s="4"/>
      <c r="D49" s="2" t="s">
        <v>107</v>
      </c>
      <c r="E49" s="48">
        <v>8</v>
      </c>
      <c r="F49" s="48"/>
      <c r="G49" s="48"/>
      <c r="H49" s="48"/>
      <c r="I49" s="4"/>
      <c r="J49" s="4"/>
      <c r="K49" s="4"/>
      <c r="L49" s="4"/>
      <c r="M49" s="4"/>
      <c r="N49" s="4"/>
      <c r="O49" s="5"/>
    </row>
    <row r="50" spans="2:15" ht="20.100000000000001" customHeight="1" x14ac:dyDescent="0.2">
      <c r="B50" s="6"/>
      <c r="C50" s="4"/>
      <c r="D50" s="2" t="s">
        <v>45</v>
      </c>
      <c r="E50" s="48">
        <v>18</v>
      </c>
      <c r="F50" s="48"/>
      <c r="G50" s="48"/>
      <c r="H50" s="48"/>
      <c r="I50" s="4"/>
      <c r="J50" s="4"/>
      <c r="K50" s="4"/>
      <c r="L50" s="4"/>
      <c r="M50" s="4"/>
      <c r="N50" s="4"/>
      <c r="O50" s="5"/>
    </row>
    <row r="51" spans="2:15" ht="20.100000000000001" customHeight="1" x14ac:dyDescent="0.2">
      <c r="B51" s="6"/>
      <c r="C51" s="4"/>
      <c r="D51" s="2" t="s">
        <v>46</v>
      </c>
      <c r="E51" s="48">
        <v>15</v>
      </c>
      <c r="F51" s="48"/>
      <c r="G51" s="48"/>
      <c r="H51" s="48"/>
      <c r="I51" s="4"/>
      <c r="J51" s="4"/>
      <c r="K51" s="4"/>
      <c r="L51" s="4"/>
      <c r="M51" s="4"/>
      <c r="N51" s="4"/>
      <c r="O51" s="5"/>
    </row>
    <row r="52" spans="2:15" ht="20.100000000000001" customHeight="1" thickBot="1" x14ac:dyDescent="0.25">
      <c r="B52" s="7"/>
      <c r="C52" s="8"/>
      <c r="D52" s="8"/>
      <c r="E52" s="33"/>
      <c r="F52" s="33"/>
      <c r="G52" s="33"/>
      <c r="H52" s="33"/>
      <c r="I52" s="8"/>
      <c r="J52" s="8"/>
      <c r="K52" s="8"/>
      <c r="L52" s="8"/>
      <c r="M52" s="8"/>
      <c r="N52" s="8"/>
      <c r="O52" s="9"/>
    </row>
    <row r="53" spans="2:15" ht="15" thickBot="1" x14ac:dyDescent="0.25">
      <c r="B53" s="6"/>
      <c r="C53" s="4"/>
      <c r="D53" s="4"/>
      <c r="E53" s="29"/>
      <c r="F53" s="29"/>
      <c r="G53" s="29"/>
      <c r="H53" s="29"/>
      <c r="I53" s="4"/>
      <c r="J53" s="4"/>
      <c r="K53" s="4"/>
      <c r="L53" s="4"/>
      <c r="M53" s="4"/>
      <c r="N53" s="4"/>
      <c r="O53" s="5"/>
    </row>
    <row r="54" spans="2:15" ht="15" x14ac:dyDescent="0.2">
      <c r="B54" s="19" t="s">
        <v>43</v>
      </c>
      <c r="C54" s="20"/>
      <c r="D54" s="20" t="s">
        <v>41</v>
      </c>
      <c r="E54" s="30"/>
      <c r="F54" s="30"/>
      <c r="G54" s="30"/>
      <c r="H54" s="30"/>
      <c r="I54" s="14"/>
      <c r="J54" s="14"/>
      <c r="K54" s="14"/>
      <c r="L54" s="14"/>
      <c r="M54" s="14"/>
      <c r="N54" s="14"/>
      <c r="O54" s="15"/>
    </row>
    <row r="55" spans="2:15" ht="30" customHeight="1" x14ac:dyDescent="0.2">
      <c r="B55" s="3"/>
      <c r="C55" s="38"/>
      <c r="D55" s="2" t="s">
        <v>104</v>
      </c>
      <c r="E55" s="34">
        <v>9.4299999999999995E-2</v>
      </c>
      <c r="F55" s="34"/>
      <c r="G55" s="34"/>
      <c r="H55" s="34"/>
      <c r="I55" s="2"/>
      <c r="J55" s="2"/>
      <c r="K55" s="2"/>
      <c r="L55" s="2"/>
      <c r="M55" s="116"/>
      <c r="N55" s="100"/>
      <c r="O55" s="5"/>
    </row>
    <row r="56" spans="2:15" ht="30" customHeight="1" x14ac:dyDescent="0.2">
      <c r="B56" s="3"/>
      <c r="C56" s="38"/>
      <c r="D56" s="2" t="s">
        <v>105</v>
      </c>
      <c r="E56" s="34">
        <v>0.01</v>
      </c>
      <c r="F56" s="34"/>
      <c r="G56" s="34"/>
      <c r="H56" s="34"/>
      <c r="I56" s="2"/>
      <c r="J56" s="2"/>
      <c r="K56" s="2"/>
      <c r="L56" s="2"/>
      <c r="M56" s="116"/>
      <c r="N56" s="100"/>
      <c r="O56" s="5"/>
    </row>
    <row r="57" spans="2:15" ht="30" customHeight="1" x14ac:dyDescent="0.2">
      <c r="B57" s="3"/>
      <c r="C57" s="38"/>
      <c r="D57" s="2" t="s">
        <v>106</v>
      </c>
      <c r="E57" s="34">
        <v>0.74670000000000003</v>
      </c>
      <c r="F57" s="34"/>
      <c r="G57" s="34"/>
      <c r="H57" s="34"/>
      <c r="I57" s="2"/>
      <c r="J57" s="2"/>
      <c r="K57" s="2"/>
      <c r="L57" s="2"/>
      <c r="M57" s="116"/>
      <c r="N57" s="100"/>
      <c r="O57" s="5"/>
    </row>
    <row r="58" spans="2:15" x14ac:dyDescent="0.2">
      <c r="B58" s="3"/>
      <c r="C58" s="38"/>
      <c r="D58" s="2" t="s">
        <v>98</v>
      </c>
      <c r="E58" s="34">
        <v>0.14580000000000001</v>
      </c>
      <c r="F58" s="34"/>
      <c r="G58" s="34"/>
      <c r="H58" s="34"/>
      <c r="I58" s="2"/>
      <c r="J58" s="2"/>
      <c r="K58" s="2"/>
      <c r="L58" s="2"/>
      <c r="M58" s="116"/>
      <c r="N58" s="100"/>
      <c r="O58" s="5"/>
    </row>
    <row r="59" spans="2:15" x14ac:dyDescent="0.2">
      <c r="B59" s="3"/>
      <c r="C59" s="38"/>
      <c r="D59" s="2" t="s">
        <v>42</v>
      </c>
      <c r="E59" s="34"/>
      <c r="F59" s="34"/>
      <c r="G59" s="34"/>
      <c r="H59" s="34"/>
      <c r="I59" s="2"/>
      <c r="J59" s="2"/>
      <c r="K59" s="2"/>
      <c r="L59" s="2"/>
      <c r="M59" s="116"/>
      <c r="N59" s="100"/>
      <c r="O59" s="5"/>
    </row>
    <row r="60" spans="2:15" ht="15" thickBot="1" x14ac:dyDescent="0.25">
      <c r="B60" s="7"/>
      <c r="C60" s="8"/>
      <c r="D60" s="8"/>
      <c r="E60" s="33"/>
      <c r="F60" s="33"/>
      <c r="G60" s="33"/>
      <c r="H60" s="33"/>
      <c r="I60" s="8"/>
      <c r="J60" s="8"/>
      <c r="K60" s="8"/>
      <c r="L60" s="8"/>
      <c r="M60" s="8"/>
      <c r="N60" s="8"/>
      <c r="O60" s="9"/>
    </row>
    <row r="61" spans="2:15" ht="30" customHeight="1" x14ac:dyDescent="0.25">
      <c r="B61" s="21" t="s">
        <v>44</v>
      </c>
      <c r="C61" s="22"/>
      <c r="D61" s="22" t="s">
        <v>29</v>
      </c>
      <c r="E61" s="31"/>
      <c r="F61" s="31"/>
      <c r="G61" s="31"/>
      <c r="H61" s="31"/>
      <c r="I61" s="16"/>
      <c r="J61" s="16"/>
      <c r="K61" s="16"/>
      <c r="L61" s="16"/>
      <c r="M61" s="16"/>
      <c r="N61" s="16"/>
      <c r="O61" s="15"/>
    </row>
    <row r="62" spans="2:15" ht="30" customHeight="1" x14ac:dyDescent="0.2">
      <c r="B62" s="6"/>
      <c r="C62" s="4"/>
      <c r="D62" s="38" t="s">
        <v>111</v>
      </c>
      <c r="E62" s="56">
        <v>133.03649999999999</v>
      </c>
      <c r="F62" s="48"/>
      <c r="G62" s="48"/>
      <c r="H62" s="48"/>
      <c r="I62" s="4"/>
      <c r="J62" s="4"/>
      <c r="K62" s="4"/>
      <c r="L62" s="4"/>
      <c r="M62" s="4"/>
      <c r="N62" s="4"/>
      <c r="O62" s="5"/>
    </row>
    <row r="63" spans="2:15" ht="39.950000000000003" customHeight="1" x14ac:dyDescent="0.2">
      <c r="B63" s="6"/>
      <c r="C63" s="4"/>
      <c r="D63" s="38" t="s">
        <v>112</v>
      </c>
      <c r="E63" s="56">
        <v>103.54746</v>
      </c>
      <c r="F63" s="48"/>
      <c r="G63" s="48"/>
      <c r="H63" s="48"/>
      <c r="I63" s="4"/>
      <c r="J63" s="4"/>
      <c r="K63" s="4"/>
      <c r="L63" s="4"/>
      <c r="M63" s="4"/>
      <c r="N63" s="4"/>
      <c r="O63" s="5"/>
    </row>
    <row r="64" spans="2:15" ht="33.75" customHeight="1" x14ac:dyDescent="0.2">
      <c r="B64" s="6"/>
      <c r="C64" s="4"/>
      <c r="D64" s="38" t="s">
        <v>113</v>
      </c>
      <c r="E64" s="56">
        <f>+E62-E63</f>
        <v>29.489039999999989</v>
      </c>
      <c r="F64" s="48"/>
      <c r="G64" s="48"/>
      <c r="H64" s="48"/>
      <c r="I64" s="4"/>
      <c r="J64" s="4"/>
      <c r="K64" s="4"/>
      <c r="L64" s="4"/>
      <c r="M64" s="4"/>
      <c r="N64" s="4"/>
      <c r="O64" s="5"/>
    </row>
    <row r="65" spans="2:15" ht="27.75" customHeight="1" x14ac:dyDescent="0.2">
      <c r="B65" s="6"/>
      <c r="C65" s="60"/>
      <c r="D65" s="61" t="s">
        <v>239</v>
      </c>
      <c r="E65" s="99">
        <v>19.61</v>
      </c>
      <c r="F65" s="99"/>
      <c r="G65" s="99"/>
      <c r="H65" s="99"/>
      <c r="I65" s="4"/>
      <c r="J65" s="4"/>
      <c r="K65" s="4"/>
      <c r="L65" s="4"/>
      <c r="M65" s="4"/>
      <c r="N65" s="4"/>
      <c r="O65" s="5"/>
    </row>
    <row r="66" spans="2:15" ht="27" customHeight="1" thickBot="1" x14ac:dyDescent="0.25">
      <c r="B66" s="7"/>
      <c r="C66" s="62"/>
      <c r="D66" s="63" t="s">
        <v>240</v>
      </c>
      <c r="E66" s="84">
        <f>E65/E64</f>
        <v>0.6649928244527461</v>
      </c>
      <c r="F66" s="84"/>
      <c r="G66" s="84"/>
      <c r="H66" s="84"/>
      <c r="I66" s="8"/>
      <c r="J66" s="8"/>
      <c r="K66" s="8"/>
      <c r="L66" s="8"/>
      <c r="M66" s="8"/>
      <c r="N66" s="8"/>
      <c r="O66" s="9"/>
    </row>
    <row r="67" spans="2:15" ht="60" customHeight="1" x14ac:dyDescent="0.25">
      <c r="B67" s="58" t="s">
        <v>109</v>
      </c>
      <c r="C67" s="59"/>
      <c r="D67" s="59" t="s">
        <v>37</v>
      </c>
      <c r="E67" s="55"/>
      <c r="F67" s="55"/>
      <c r="G67" s="55"/>
      <c r="H67" s="55"/>
      <c r="I67" s="4"/>
      <c r="J67" s="4"/>
      <c r="K67" s="4"/>
      <c r="L67" s="4"/>
      <c r="M67" s="4"/>
      <c r="N67" s="4"/>
      <c r="O67" s="5"/>
    </row>
    <row r="68" spans="2:15" x14ac:dyDescent="0.2">
      <c r="B68" s="6"/>
      <c r="C68" s="4"/>
      <c r="D68" s="4"/>
      <c r="E68" s="55"/>
      <c r="F68" s="55"/>
      <c r="G68" s="55"/>
      <c r="H68" s="55"/>
      <c r="I68" s="4"/>
      <c r="J68" s="4"/>
      <c r="K68" s="4"/>
      <c r="L68" s="4"/>
      <c r="M68" s="4"/>
      <c r="N68" s="4"/>
      <c r="O68" s="5"/>
    </row>
    <row r="69" spans="2:15" x14ac:dyDescent="0.2">
      <c r="B69" s="6"/>
      <c r="C69" s="4"/>
      <c r="D69" s="2" t="s">
        <v>99</v>
      </c>
      <c r="E69" s="85">
        <v>83.66</v>
      </c>
      <c r="F69" s="85"/>
      <c r="G69" s="85"/>
      <c r="H69" s="85"/>
      <c r="I69" s="4"/>
      <c r="J69" s="4"/>
      <c r="K69" s="4"/>
      <c r="L69" s="4"/>
      <c r="M69" s="4"/>
      <c r="N69" s="4"/>
      <c r="O69" s="5"/>
    </row>
    <row r="70" spans="2:15" ht="35.25" customHeight="1" x14ac:dyDescent="0.2">
      <c r="B70" s="6"/>
      <c r="C70" s="4"/>
      <c r="D70" s="2" t="s">
        <v>38</v>
      </c>
      <c r="E70" s="85">
        <v>61.59</v>
      </c>
      <c r="F70" s="85"/>
      <c r="G70" s="85"/>
      <c r="H70" s="85"/>
      <c r="I70" s="4"/>
      <c r="J70" s="4"/>
      <c r="K70" s="4"/>
      <c r="L70" s="4"/>
      <c r="M70" s="4"/>
      <c r="N70" s="4"/>
      <c r="O70" s="5"/>
    </row>
    <row r="71" spans="2:15" ht="39" customHeight="1" thickBot="1" x14ac:dyDescent="0.25">
      <c r="B71" s="7"/>
      <c r="C71" s="8"/>
      <c r="D71" s="13" t="s">
        <v>289</v>
      </c>
      <c r="E71" s="86">
        <v>154</v>
      </c>
      <c r="F71" s="86"/>
      <c r="G71" s="86"/>
      <c r="H71" s="86"/>
      <c r="I71" s="8"/>
      <c r="J71" s="8"/>
      <c r="K71" s="8"/>
      <c r="L71" s="8"/>
      <c r="M71" s="8"/>
      <c r="N71" s="8"/>
      <c r="O71" s="9"/>
    </row>
    <row r="72" spans="2:15" ht="15" thickBot="1" x14ac:dyDescent="0.25">
      <c r="B72" s="6"/>
      <c r="C72" s="4"/>
      <c r="D72" s="4"/>
      <c r="E72" s="29"/>
      <c r="F72" s="29"/>
      <c r="G72" s="29"/>
      <c r="H72" s="29"/>
      <c r="I72" s="4"/>
      <c r="J72" s="4"/>
      <c r="K72" s="4"/>
      <c r="L72" s="4"/>
      <c r="M72" s="4"/>
      <c r="N72" s="4"/>
      <c r="O72" s="5"/>
    </row>
    <row r="73" spans="2:15" ht="15" x14ac:dyDescent="0.25">
      <c r="B73" s="25" t="s">
        <v>110</v>
      </c>
      <c r="C73" s="40"/>
      <c r="D73" s="142" t="s">
        <v>30</v>
      </c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4"/>
    </row>
    <row r="74" spans="2:15" s="106" customFormat="1" ht="45" x14ac:dyDescent="0.25">
      <c r="B74" s="132" t="s">
        <v>117</v>
      </c>
      <c r="C74" s="133" t="s">
        <v>39</v>
      </c>
      <c r="D74" s="134" t="s">
        <v>290</v>
      </c>
      <c r="E74" s="133" t="s">
        <v>31</v>
      </c>
      <c r="F74" s="136" t="s">
        <v>114</v>
      </c>
      <c r="G74" s="137"/>
      <c r="H74" s="137"/>
      <c r="I74" s="108" t="s">
        <v>32</v>
      </c>
      <c r="J74" s="108" t="s">
        <v>288</v>
      </c>
      <c r="K74" s="108" t="s">
        <v>115</v>
      </c>
      <c r="L74" s="108" t="s">
        <v>33</v>
      </c>
      <c r="M74" s="119" t="s">
        <v>351</v>
      </c>
      <c r="N74" s="107" t="s">
        <v>352</v>
      </c>
      <c r="O74" s="139" t="s">
        <v>100</v>
      </c>
    </row>
    <row r="75" spans="2:15" s="106" customFormat="1" ht="15" x14ac:dyDescent="0.25">
      <c r="B75" s="132"/>
      <c r="C75" s="133"/>
      <c r="D75" s="135"/>
      <c r="E75" s="133"/>
      <c r="F75" s="108" t="s">
        <v>291</v>
      </c>
      <c r="G75" s="108" t="s">
        <v>292</v>
      </c>
      <c r="H75" s="108" t="s">
        <v>293</v>
      </c>
      <c r="I75" s="108" t="s">
        <v>287</v>
      </c>
      <c r="J75" s="108" t="s">
        <v>287</v>
      </c>
      <c r="K75" s="108" t="s">
        <v>286</v>
      </c>
      <c r="L75" s="108" t="s">
        <v>281</v>
      </c>
      <c r="M75" s="136" t="s">
        <v>285</v>
      </c>
      <c r="N75" s="151"/>
      <c r="O75" s="140"/>
    </row>
    <row r="76" spans="2:15" ht="15" customHeight="1" x14ac:dyDescent="0.2">
      <c r="B76" s="129" t="s">
        <v>118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1"/>
    </row>
    <row r="77" spans="2:15" ht="15" customHeight="1" x14ac:dyDescent="0.2">
      <c r="B77" s="120">
        <v>1</v>
      </c>
      <c r="C77" s="10" t="s">
        <v>347</v>
      </c>
      <c r="D77" s="10" t="s">
        <v>302</v>
      </c>
      <c r="E77" s="28">
        <v>1</v>
      </c>
      <c r="F77" s="28">
        <v>60</v>
      </c>
      <c r="G77" s="28">
        <v>60</v>
      </c>
      <c r="H77" s="28">
        <v>0</v>
      </c>
      <c r="I77" s="28">
        <v>0.27</v>
      </c>
      <c r="J77" s="28">
        <v>0.23</v>
      </c>
      <c r="K77" s="121">
        <v>121.05263157894737</v>
      </c>
      <c r="L77" s="28">
        <v>2.5</v>
      </c>
      <c r="M77" s="28">
        <v>22.355309999999999</v>
      </c>
      <c r="N77" s="28">
        <v>82.433575000000005</v>
      </c>
      <c r="O77" s="122">
        <v>1</v>
      </c>
    </row>
    <row r="78" spans="2:15" ht="15" customHeight="1" x14ac:dyDescent="0.2">
      <c r="B78" s="120">
        <v>2</v>
      </c>
      <c r="C78" s="10" t="s">
        <v>347</v>
      </c>
      <c r="D78" s="10" t="s">
        <v>303</v>
      </c>
      <c r="E78" s="28">
        <v>1</v>
      </c>
      <c r="F78" s="28">
        <v>60</v>
      </c>
      <c r="G78" s="28">
        <v>60</v>
      </c>
      <c r="H78" s="28">
        <v>0</v>
      </c>
      <c r="I78" s="28">
        <v>0.27</v>
      </c>
      <c r="J78" s="28">
        <v>0.23</v>
      </c>
      <c r="K78" s="121">
        <v>121.05263157894737</v>
      </c>
      <c r="L78" s="28">
        <v>1.25</v>
      </c>
      <c r="M78" s="28">
        <v>22.362880000000001</v>
      </c>
      <c r="N78" s="28">
        <v>82.435367999999997</v>
      </c>
      <c r="O78" s="122">
        <v>1</v>
      </c>
    </row>
    <row r="79" spans="2:15" ht="15" customHeight="1" x14ac:dyDescent="0.2">
      <c r="B79" s="120">
        <v>3</v>
      </c>
      <c r="C79" s="10" t="s">
        <v>347</v>
      </c>
      <c r="D79" s="10" t="s">
        <v>304</v>
      </c>
      <c r="E79" s="28">
        <v>1</v>
      </c>
      <c r="F79" s="28">
        <v>60</v>
      </c>
      <c r="G79" s="28">
        <v>60</v>
      </c>
      <c r="H79" s="28">
        <v>0</v>
      </c>
      <c r="I79" s="28">
        <v>0.27</v>
      </c>
      <c r="J79" s="28">
        <v>0.23</v>
      </c>
      <c r="K79" s="121">
        <v>121.05263157894737</v>
      </c>
      <c r="L79" s="28">
        <v>3</v>
      </c>
      <c r="M79" s="28">
        <v>22.356393000000001</v>
      </c>
      <c r="N79" s="28">
        <v>82.431631999999993</v>
      </c>
      <c r="O79" s="122">
        <v>1</v>
      </c>
    </row>
    <row r="80" spans="2:15" ht="15" customHeight="1" x14ac:dyDescent="0.2">
      <c r="B80" s="120">
        <v>4</v>
      </c>
      <c r="C80" s="10" t="s">
        <v>347</v>
      </c>
      <c r="D80" s="10" t="s">
        <v>305</v>
      </c>
      <c r="E80" s="28">
        <v>1</v>
      </c>
      <c r="F80" s="28">
        <v>60</v>
      </c>
      <c r="G80" s="28">
        <v>60</v>
      </c>
      <c r="H80" s="28">
        <v>0</v>
      </c>
      <c r="I80" s="28">
        <v>0.27</v>
      </c>
      <c r="J80" s="28">
        <v>0.23</v>
      </c>
      <c r="K80" s="121">
        <v>121.05263157894737</v>
      </c>
      <c r="L80" s="28">
        <v>3</v>
      </c>
      <c r="M80" s="28">
        <v>22.352855000000002</v>
      </c>
      <c r="N80" s="28">
        <v>82.438865000000007</v>
      </c>
      <c r="O80" s="122">
        <v>1</v>
      </c>
    </row>
    <row r="81" spans="2:15" ht="15" customHeight="1" x14ac:dyDescent="0.2">
      <c r="B81" s="120">
        <v>5</v>
      </c>
      <c r="C81" s="10" t="s">
        <v>347</v>
      </c>
      <c r="D81" s="10" t="s">
        <v>306</v>
      </c>
      <c r="E81" s="28">
        <v>1</v>
      </c>
      <c r="F81" s="28">
        <v>60</v>
      </c>
      <c r="G81" s="28">
        <v>60</v>
      </c>
      <c r="H81" s="28">
        <v>0</v>
      </c>
      <c r="I81" s="28">
        <v>0.27</v>
      </c>
      <c r="J81" s="28">
        <v>0.23</v>
      </c>
      <c r="K81" s="121">
        <v>121.05263157894737</v>
      </c>
      <c r="L81" s="28">
        <v>3</v>
      </c>
      <c r="M81" s="28">
        <v>22.362801999999999</v>
      </c>
      <c r="N81" s="28">
        <v>82.435320000000004</v>
      </c>
      <c r="O81" s="122">
        <v>1</v>
      </c>
    </row>
    <row r="82" spans="2:15" ht="15" customHeight="1" x14ac:dyDescent="0.2">
      <c r="B82" s="120">
        <v>6</v>
      </c>
      <c r="C82" s="10" t="s">
        <v>348</v>
      </c>
      <c r="D82" s="10" t="s">
        <v>306</v>
      </c>
      <c r="E82" s="28">
        <v>1</v>
      </c>
      <c r="F82" s="28">
        <v>0</v>
      </c>
      <c r="G82" s="28">
        <v>6</v>
      </c>
      <c r="H82" s="28">
        <v>9</v>
      </c>
      <c r="I82" s="28">
        <v>2.1</v>
      </c>
      <c r="J82" s="28">
        <v>0.64</v>
      </c>
      <c r="K82" s="121">
        <v>336.84210526315792</v>
      </c>
      <c r="L82" s="28">
        <v>3</v>
      </c>
      <c r="M82" s="28">
        <v>22.351468000000001</v>
      </c>
      <c r="N82" s="28">
        <v>82.433279999999996</v>
      </c>
      <c r="O82" s="122">
        <v>1</v>
      </c>
    </row>
    <row r="83" spans="2:15" ht="15" customHeight="1" x14ac:dyDescent="0.2">
      <c r="B83" s="120">
        <v>7</v>
      </c>
      <c r="C83" s="10" t="s">
        <v>347</v>
      </c>
      <c r="D83" s="10" t="s">
        <v>307</v>
      </c>
      <c r="E83" s="28">
        <v>1</v>
      </c>
      <c r="F83" s="28">
        <v>60</v>
      </c>
      <c r="G83" s="28">
        <v>60</v>
      </c>
      <c r="H83" s="28">
        <v>0</v>
      </c>
      <c r="I83" s="28">
        <v>0.27</v>
      </c>
      <c r="J83" s="28">
        <v>0.23</v>
      </c>
      <c r="K83" s="121">
        <v>121.05263157894737</v>
      </c>
      <c r="L83" s="28">
        <v>7.5</v>
      </c>
      <c r="M83" s="28">
        <v>22.366242</v>
      </c>
      <c r="N83" s="28">
        <v>82.446687999999995</v>
      </c>
      <c r="O83" s="122">
        <v>1</v>
      </c>
    </row>
    <row r="84" spans="2:15" ht="15" customHeight="1" x14ac:dyDescent="0.2">
      <c r="B84" s="120">
        <v>8</v>
      </c>
      <c r="C84" s="10" t="s">
        <v>347</v>
      </c>
      <c r="D84" s="10" t="s">
        <v>308</v>
      </c>
      <c r="E84" s="28">
        <v>1</v>
      </c>
      <c r="F84" s="28">
        <v>60</v>
      </c>
      <c r="G84" s="28">
        <v>60</v>
      </c>
      <c r="H84" s="28">
        <v>0</v>
      </c>
      <c r="I84" s="28">
        <v>0.27</v>
      </c>
      <c r="J84" s="28">
        <v>0.23</v>
      </c>
      <c r="K84" s="121">
        <v>121.05263157894737</v>
      </c>
      <c r="L84" s="28">
        <v>1.3</v>
      </c>
      <c r="M84" s="28">
        <v>22.368379999999998</v>
      </c>
      <c r="N84" s="28">
        <v>82.440678000000005</v>
      </c>
      <c r="O84" s="122">
        <v>1</v>
      </c>
    </row>
    <row r="85" spans="2:15" ht="15" customHeight="1" x14ac:dyDescent="0.2">
      <c r="B85" s="120">
        <v>9</v>
      </c>
      <c r="C85" s="10" t="s">
        <v>347</v>
      </c>
      <c r="D85" s="10" t="s">
        <v>309</v>
      </c>
      <c r="E85" s="28">
        <v>1</v>
      </c>
      <c r="F85" s="28">
        <v>60</v>
      </c>
      <c r="G85" s="28">
        <v>60</v>
      </c>
      <c r="H85" s="28">
        <v>0</v>
      </c>
      <c r="I85" s="28">
        <v>0.27</v>
      </c>
      <c r="J85" s="28">
        <v>0.23</v>
      </c>
      <c r="K85" s="121">
        <v>121.05263157894737</v>
      </c>
      <c r="L85" s="28">
        <v>1</v>
      </c>
      <c r="M85" s="28">
        <v>22.375170000000001</v>
      </c>
      <c r="N85" s="28">
        <v>82.440595999999999</v>
      </c>
      <c r="O85" s="122">
        <v>1</v>
      </c>
    </row>
    <row r="86" spans="2:15" ht="15" customHeight="1" x14ac:dyDescent="0.2">
      <c r="B86" s="120">
        <v>10</v>
      </c>
      <c r="C86" s="10" t="s">
        <v>347</v>
      </c>
      <c r="D86" s="10" t="s">
        <v>310</v>
      </c>
      <c r="E86" s="28">
        <v>1</v>
      </c>
      <c r="F86" s="28">
        <v>60</v>
      </c>
      <c r="G86" s="28">
        <v>60</v>
      </c>
      <c r="H86" s="28">
        <v>0</v>
      </c>
      <c r="I86" s="28">
        <v>0.27</v>
      </c>
      <c r="J86" s="28">
        <v>0.23</v>
      </c>
      <c r="K86" s="121">
        <v>121.05263157894737</v>
      </c>
      <c r="L86" s="28">
        <v>11</v>
      </c>
      <c r="M86" s="28">
        <v>22.368670000000002</v>
      </c>
      <c r="N86" s="28">
        <v>82.445397</v>
      </c>
      <c r="O86" s="122">
        <v>1</v>
      </c>
    </row>
    <row r="87" spans="2:15" ht="15" customHeight="1" x14ac:dyDescent="0.2">
      <c r="B87" s="120">
        <v>11</v>
      </c>
      <c r="C87" s="10" t="s">
        <v>347</v>
      </c>
      <c r="D87" s="10" t="s">
        <v>311</v>
      </c>
      <c r="E87" s="28">
        <v>1</v>
      </c>
      <c r="F87" s="28">
        <v>60</v>
      </c>
      <c r="G87" s="28">
        <v>60</v>
      </c>
      <c r="H87" s="28">
        <v>0</v>
      </c>
      <c r="I87" s="28">
        <v>0.27</v>
      </c>
      <c r="J87" s="28">
        <v>0.23</v>
      </c>
      <c r="K87" s="121">
        <v>121.05263157894737</v>
      </c>
      <c r="L87" s="28">
        <v>0.89</v>
      </c>
      <c r="M87" s="28">
        <v>22.37829</v>
      </c>
      <c r="N87" s="28">
        <v>82.436773000000002</v>
      </c>
      <c r="O87" s="122">
        <v>1</v>
      </c>
    </row>
    <row r="88" spans="2:15" ht="15" customHeight="1" x14ac:dyDescent="0.2">
      <c r="B88" s="120">
        <v>12</v>
      </c>
      <c r="C88" s="10" t="s">
        <v>347</v>
      </c>
      <c r="D88" s="10" t="s">
        <v>312</v>
      </c>
      <c r="E88" s="28">
        <v>1</v>
      </c>
      <c r="F88" s="28">
        <v>60</v>
      </c>
      <c r="G88" s="28">
        <v>60</v>
      </c>
      <c r="H88" s="28">
        <v>0</v>
      </c>
      <c r="I88" s="28">
        <v>0.27</v>
      </c>
      <c r="J88" s="28">
        <v>0.23</v>
      </c>
      <c r="K88" s="121">
        <v>121.05263157894737</v>
      </c>
      <c r="L88" s="28">
        <v>0.65</v>
      </c>
      <c r="M88" s="28">
        <v>22.381481999999998</v>
      </c>
      <c r="N88" s="28">
        <v>82.438862999999998</v>
      </c>
      <c r="O88" s="122">
        <v>1</v>
      </c>
    </row>
    <row r="89" spans="2:15" ht="15" customHeight="1" x14ac:dyDescent="0.2">
      <c r="B89" s="120">
        <v>13</v>
      </c>
      <c r="C89" s="10" t="s">
        <v>347</v>
      </c>
      <c r="D89" s="10" t="s">
        <v>312</v>
      </c>
      <c r="E89" s="28">
        <v>1</v>
      </c>
      <c r="F89" s="28">
        <v>60</v>
      </c>
      <c r="G89" s="28">
        <v>60</v>
      </c>
      <c r="H89" s="28">
        <v>0</v>
      </c>
      <c r="I89" s="28">
        <v>0.27</v>
      </c>
      <c r="J89" s="28">
        <v>0.23</v>
      </c>
      <c r="K89" s="121">
        <v>121.05263157894737</v>
      </c>
      <c r="L89" s="28">
        <v>1</v>
      </c>
      <c r="M89" s="28">
        <v>22.381208000000001</v>
      </c>
      <c r="N89" s="28">
        <v>82.438883000000004</v>
      </c>
      <c r="O89" s="122">
        <v>1</v>
      </c>
    </row>
    <row r="90" spans="2:15" ht="15" customHeight="1" x14ac:dyDescent="0.2">
      <c r="B90" s="120">
        <v>14</v>
      </c>
      <c r="C90" s="10" t="s">
        <v>347</v>
      </c>
      <c r="D90" s="10" t="s">
        <v>313</v>
      </c>
      <c r="E90" s="28">
        <v>1</v>
      </c>
      <c r="F90" s="28">
        <v>60</v>
      </c>
      <c r="G90" s="28">
        <v>60</v>
      </c>
      <c r="H90" s="28">
        <v>0</v>
      </c>
      <c r="I90" s="28">
        <v>0.27</v>
      </c>
      <c r="J90" s="28">
        <v>0.23</v>
      </c>
      <c r="K90" s="121">
        <v>121.05263157894737</v>
      </c>
      <c r="L90" s="28">
        <v>0.71</v>
      </c>
      <c r="M90" s="28">
        <v>22.378167000000001</v>
      </c>
      <c r="N90" s="28">
        <v>82.436822000000006</v>
      </c>
      <c r="O90" s="122">
        <v>1</v>
      </c>
    </row>
    <row r="91" spans="2:15" ht="15" customHeight="1" x14ac:dyDescent="0.2">
      <c r="B91" s="120">
        <v>15</v>
      </c>
      <c r="C91" s="10" t="s">
        <v>347</v>
      </c>
      <c r="D91" s="10" t="s">
        <v>314</v>
      </c>
      <c r="E91" s="28">
        <v>1</v>
      </c>
      <c r="F91" s="28">
        <v>60</v>
      </c>
      <c r="G91" s="28">
        <v>60</v>
      </c>
      <c r="H91" s="28">
        <v>0</v>
      </c>
      <c r="I91" s="28">
        <v>0.27</v>
      </c>
      <c r="J91" s="28">
        <v>0.23</v>
      </c>
      <c r="K91" s="121">
        <v>121.05263157894737</v>
      </c>
      <c r="L91" s="28">
        <v>0.81</v>
      </c>
      <c r="M91" s="28">
        <v>22.377884999999999</v>
      </c>
      <c r="N91" s="28">
        <v>82.437421999999998</v>
      </c>
      <c r="O91" s="122">
        <v>1</v>
      </c>
    </row>
    <row r="92" spans="2:15" ht="15" customHeight="1" x14ac:dyDescent="0.2">
      <c r="B92" s="120">
        <v>16</v>
      </c>
      <c r="C92" s="10" t="s">
        <v>347</v>
      </c>
      <c r="D92" s="10" t="s">
        <v>315</v>
      </c>
      <c r="E92" s="28">
        <v>1</v>
      </c>
      <c r="F92" s="28">
        <v>60</v>
      </c>
      <c r="G92" s="28">
        <v>60</v>
      </c>
      <c r="H92" s="28">
        <v>0</v>
      </c>
      <c r="I92" s="28">
        <v>0.27</v>
      </c>
      <c r="J92" s="28">
        <v>0.23</v>
      </c>
      <c r="K92" s="121">
        <v>121.05263157894737</v>
      </c>
      <c r="L92" s="28">
        <v>0.3</v>
      </c>
      <c r="M92" s="28">
        <v>22.380680000000002</v>
      </c>
      <c r="N92" s="28">
        <v>82.442885000000004</v>
      </c>
      <c r="O92" s="122">
        <v>1</v>
      </c>
    </row>
    <row r="93" spans="2:15" ht="15" customHeight="1" x14ac:dyDescent="0.2">
      <c r="B93" s="120">
        <v>17</v>
      </c>
      <c r="C93" s="10" t="s">
        <v>348</v>
      </c>
      <c r="D93" s="10" t="s">
        <v>316</v>
      </c>
      <c r="E93" s="28">
        <v>1</v>
      </c>
      <c r="F93" s="28">
        <v>0</v>
      </c>
      <c r="G93" s="28">
        <v>6</v>
      </c>
      <c r="H93" s="28">
        <v>9</v>
      </c>
      <c r="I93" s="28">
        <v>2.1</v>
      </c>
      <c r="J93" s="28">
        <v>0.64</v>
      </c>
      <c r="K93" s="121">
        <v>336.84210526315792</v>
      </c>
      <c r="L93" s="28">
        <v>1</v>
      </c>
      <c r="M93" s="28">
        <v>22.368116000000001</v>
      </c>
      <c r="N93" s="28">
        <v>82.442608000000007</v>
      </c>
      <c r="O93" s="122">
        <v>1</v>
      </c>
    </row>
    <row r="94" spans="2:15" ht="15" customHeight="1" x14ac:dyDescent="0.2">
      <c r="B94" s="120">
        <v>18</v>
      </c>
      <c r="C94" s="10" t="s">
        <v>347</v>
      </c>
      <c r="D94" s="10" t="s">
        <v>317</v>
      </c>
      <c r="E94" s="28">
        <v>1</v>
      </c>
      <c r="F94" s="28">
        <v>60</v>
      </c>
      <c r="G94" s="28">
        <v>60</v>
      </c>
      <c r="H94" s="28">
        <v>0</v>
      </c>
      <c r="I94" s="28">
        <v>0.27</v>
      </c>
      <c r="J94" s="28">
        <v>0.23</v>
      </c>
      <c r="K94" s="121">
        <v>121.05263157894737</v>
      </c>
      <c r="L94" s="28">
        <v>1</v>
      </c>
      <c r="M94" s="28">
        <v>22.369161999999999</v>
      </c>
      <c r="N94" s="28">
        <v>82.447310000000002</v>
      </c>
      <c r="O94" s="122">
        <v>1</v>
      </c>
    </row>
    <row r="95" spans="2:15" ht="15" customHeight="1" x14ac:dyDescent="0.2">
      <c r="B95" s="120">
        <v>19</v>
      </c>
      <c r="C95" s="10" t="s">
        <v>347</v>
      </c>
      <c r="D95" s="10" t="s">
        <v>318</v>
      </c>
      <c r="E95" s="28">
        <v>1</v>
      </c>
      <c r="F95" s="28">
        <v>60</v>
      </c>
      <c r="G95" s="28">
        <v>60</v>
      </c>
      <c r="H95" s="28">
        <v>0</v>
      </c>
      <c r="I95" s="28">
        <v>0.27</v>
      </c>
      <c r="J95" s="28">
        <v>0.23</v>
      </c>
      <c r="K95" s="121">
        <v>121.05263157894737</v>
      </c>
      <c r="L95" s="28">
        <v>1</v>
      </c>
      <c r="M95" s="28">
        <v>22.371265000000001</v>
      </c>
      <c r="N95" s="28">
        <v>82.447642999999999</v>
      </c>
      <c r="O95" s="122">
        <v>1</v>
      </c>
    </row>
    <row r="96" spans="2:15" ht="15" customHeight="1" x14ac:dyDescent="0.2">
      <c r="B96" s="120">
        <v>20</v>
      </c>
      <c r="C96" s="10" t="s">
        <v>348</v>
      </c>
      <c r="D96" s="10" t="s">
        <v>319</v>
      </c>
      <c r="E96" s="28">
        <v>1</v>
      </c>
      <c r="F96" s="28">
        <v>0</v>
      </c>
      <c r="G96" s="28">
        <v>6</v>
      </c>
      <c r="H96" s="28">
        <v>9</v>
      </c>
      <c r="I96" s="28">
        <v>2.1</v>
      </c>
      <c r="J96" s="28">
        <v>0.64</v>
      </c>
      <c r="K96" s="121">
        <v>336.84210526315792</v>
      </c>
      <c r="L96" s="28">
        <v>1</v>
      </c>
      <c r="M96" s="28">
        <v>22.370640000000002</v>
      </c>
      <c r="N96" s="28">
        <v>82.444289999999995</v>
      </c>
      <c r="O96" s="122">
        <v>1</v>
      </c>
    </row>
    <row r="97" spans="2:15" ht="15" customHeight="1" x14ac:dyDescent="0.2">
      <c r="B97" s="120">
        <v>21</v>
      </c>
      <c r="C97" s="10" t="s">
        <v>347</v>
      </c>
      <c r="D97" s="10" t="s">
        <v>320</v>
      </c>
      <c r="E97" s="28">
        <v>1</v>
      </c>
      <c r="F97" s="28">
        <v>60</v>
      </c>
      <c r="G97" s="28">
        <v>60</v>
      </c>
      <c r="H97" s="28">
        <v>0</v>
      </c>
      <c r="I97" s="28">
        <v>0.27</v>
      </c>
      <c r="J97" s="28">
        <v>0.23</v>
      </c>
      <c r="K97" s="121">
        <v>121.05263157894737</v>
      </c>
      <c r="L97" s="28">
        <v>3</v>
      </c>
      <c r="M97" s="28">
        <v>22.370763</v>
      </c>
      <c r="N97" s="28">
        <v>82.443370000000002</v>
      </c>
      <c r="O97" s="122">
        <v>1</v>
      </c>
    </row>
    <row r="98" spans="2:15" ht="15" customHeight="1" x14ac:dyDescent="0.2">
      <c r="B98" s="120">
        <v>22</v>
      </c>
      <c r="C98" s="10" t="s">
        <v>347</v>
      </c>
      <c r="D98" s="10" t="s">
        <v>321</v>
      </c>
      <c r="E98" s="28">
        <v>1</v>
      </c>
      <c r="F98" s="28">
        <v>60</v>
      </c>
      <c r="G98" s="28">
        <v>60</v>
      </c>
      <c r="H98" s="28">
        <v>0</v>
      </c>
      <c r="I98" s="28">
        <v>0.27</v>
      </c>
      <c r="J98" s="28">
        <v>0.23</v>
      </c>
      <c r="K98" s="121">
        <v>121.05263157894737</v>
      </c>
      <c r="L98" s="28">
        <v>2</v>
      </c>
      <c r="M98" s="28">
        <v>22.379052000000001</v>
      </c>
      <c r="N98" s="28">
        <v>82.438581999999997</v>
      </c>
      <c r="O98" s="122">
        <v>1</v>
      </c>
    </row>
    <row r="99" spans="2:15" ht="15" customHeight="1" x14ac:dyDescent="0.2">
      <c r="B99" s="120">
        <v>23</v>
      </c>
      <c r="C99" s="10" t="s">
        <v>347</v>
      </c>
      <c r="D99" s="10" t="s">
        <v>322</v>
      </c>
      <c r="E99" s="28">
        <v>1</v>
      </c>
      <c r="F99" s="28">
        <v>60</v>
      </c>
      <c r="G99" s="28">
        <v>60</v>
      </c>
      <c r="H99" s="28">
        <v>0</v>
      </c>
      <c r="I99" s="28">
        <v>0.27</v>
      </c>
      <c r="J99" s="28">
        <v>0.23</v>
      </c>
      <c r="K99" s="121">
        <v>121.05263157894737</v>
      </c>
      <c r="L99" s="28">
        <v>2</v>
      </c>
      <c r="M99" s="28">
        <v>22.369520000000001</v>
      </c>
      <c r="N99" s="28" t="s">
        <v>353</v>
      </c>
      <c r="O99" s="122">
        <v>1</v>
      </c>
    </row>
    <row r="100" spans="2:15" ht="15" customHeight="1" x14ac:dyDescent="0.2">
      <c r="B100" s="120">
        <v>24</v>
      </c>
      <c r="C100" s="10" t="s">
        <v>347</v>
      </c>
      <c r="D100" s="10" t="s">
        <v>323</v>
      </c>
      <c r="E100" s="28">
        <v>1</v>
      </c>
      <c r="F100" s="28">
        <v>60</v>
      </c>
      <c r="G100" s="28">
        <v>60</v>
      </c>
      <c r="H100" s="28">
        <v>0</v>
      </c>
      <c r="I100" s="28">
        <v>0.27</v>
      </c>
      <c r="J100" s="28">
        <v>0.23</v>
      </c>
      <c r="K100" s="121">
        <v>121.05263157894737</v>
      </c>
      <c r="L100" s="28">
        <v>0.9</v>
      </c>
      <c r="M100" s="28">
        <v>22.366437000000001</v>
      </c>
      <c r="N100" s="28">
        <v>82.446627000000007</v>
      </c>
      <c r="O100" s="122">
        <v>1</v>
      </c>
    </row>
    <row r="101" spans="2:15" ht="15" customHeight="1" x14ac:dyDescent="0.2">
      <c r="B101" s="120">
        <v>25</v>
      </c>
      <c r="C101" s="10" t="s">
        <v>347</v>
      </c>
      <c r="D101" s="10" t="s">
        <v>324</v>
      </c>
      <c r="E101" s="28">
        <v>1</v>
      </c>
      <c r="F101" s="28">
        <v>60</v>
      </c>
      <c r="G101" s="28">
        <v>60</v>
      </c>
      <c r="H101" s="28">
        <v>0</v>
      </c>
      <c r="I101" s="28">
        <v>0.27</v>
      </c>
      <c r="J101" s="28">
        <v>0.23</v>
      </c>
      <c r="K101" s="121">
        <v>121.05263157894737</v>
      </c>
      <c r="L101" s="28">
        <v>2</v>
      </c>
      <c r="M101" s="28">
        <v>22.375170000000001</v>
      </c>
      <c r="N101" s="28">
        <v>82.440595000000002</v>
      </c>
      <c r="O101" s="122">
        <v>1</v>
      </c>
    </row>
    <row r="102" spans="2:15" ht="15" customHeight="1" x14ac:dyDescent="0.2">
      <c r="B102" s="120">
        <v>26</v>
      </c>
      <c r="C102" s="10" t="s">
        <v>347</v>
      </c>
      <c r="D102" s="10" t="s">
        <v>325</v>
      </c>
      <c r="E102" s="28">
        <v>1</v>
      </c>
      <c r="F102" s="28">
        <v>60</v>
      </c>
      <c r="G102" s="28">
        <v>60</v>
      </c>
      <c r="H102" s="28">
        <v>0</v>
      </c>
      <c r="I102" s="28">
        <v>0.27</v>
      </c>
      <c r="J102" s="28">
        <v>0.23</v>
      </c>
      <c r="K102" s="121">
        <v>121.05263157894737</v>
      </c>
      <c r="L102" s="28">
        <v>0.25</v>
      </c>
      <c r="M102" s="28">
        <v>22.369046999999998</v>
      </c>
      <c r="N102" s="28">
        <v>82.447209999999998</v>
      </c>
      <c r="O102" s="122">
        <v>1</v>
      </c>
    </row>
    <row r="103" spans="2:15" ht="15" customHeight="1" x14ac:dyDescent="0.2">
      <c r="B103" s="120">
        <v>27</v>
      </c>
      <c r="C103" s="10" t="s">
        <v>347</v>
      </c>
      <c r="D103" s="10" t="s">
        <v>326</v>
      </c>
      <c r="E103" s="28">
        <v>1</v>
      </c>
      <c r="F103" s="28">
        <v>60</v>
      </c>
      <c r="G103" s="28">
        <v>60</v>
      </c>
      <c r="H103" s="28">
        <v>0</v>
      </c>
      <c r="I103" s="28">
        <v>0.27</v>
      </c>
      <c r="J103" s="28">
        <v>0.23</v>
      </c>
      <c r="K103" s="121">
        <v>121.05263157894737</v>
      </c>
      <c r="L103" s="28">
        <v>4</v>
      </c>
      <c r="M103" s="28">
        <v>22.353981999999998</v>
      </c>
      <c r="N103" s="28">
        <v>82.426220999999998</v>
      </c>
      <c r="O103" s="122">
        <v>1</v>
      </c>
    </row>
    <row r="104" spans="2:15" ht="15" customHeight="1" x14ac:dyDescent="0.2">
      <c r="B104" s="120">
        <v>28</v>
      </c>
      <c r="C104" s="10" t="s">
        <v>347</v>
      </c>
      <c r="D104" s="10" t="s">
        <v>327</v>
      </c>
      <c r="E104" s="28">
        <v>1</v>
      </c>
      <c r="F104" s="28">
        <v>60</v>
      </c>
      <c r="G104" s="28">
        <v>60</v>
      </c>
      <c r="H104" s="28">
        <v>0</v>
      </c>
      <c r="I104" s="28">
        <v>0.27</v>
      </c>
      <c r="J104" s="28">
        <v>0.23</v>
      </c>
      <c r="K104" s="121">
        <v>121.05263157894737</v>
      </c>
      <c r="L104" s="28">
        <v>1.5</v>
      </c>
      <c r="M104" s="28">
        <v>22.353930999999999</v>
      </c>
      <c r="N104" s="28">
        <v>82.426220999999998</v>
      </c>
      <c r="O104" s="122">
        <v>1</v>
      </c>
    </row>
    <row r="105" spans="2:15" ht="15" customHeight="1" x14ac:dyDescent="0.2">
      <c r="B105" s="120">
        <v>29</v>
      </c>
      <c r="C105" s="10" t="s">
        <v>347</v>
      </c>
      <c r="D105" s="10" t="s">
        <v>328</v>
      </c>
      <c r="E105" s="28">
        <v>1</v>
      </c>
      <c r="F105" s="28">
        <v>60</v>
      </c>
      <c r="G105" s="28">
        <v>60</v>
      </c>
      <c r="H105" s="28">
        <v>0</v>
      </c>
      <c r="I105" s="28">
        <v>0.27</v>
      </c>
      <c r="J105" s="28">
        <v>0.23</v>
      </c>
      <c r="K105" s="121">
        <v>121.05263157894737</v>
      </c>
      <c r="L105" s="28">
        <v>1</v>
      </c>
      <c r="M105" s="28">
        <v>22.854975</v>
      </c>
      <c r="N105" s="28">
        <v>82.423704000000001</v>
      </c>
      <c r="O105" s="122">
        <v>1</v>
      </c>
    </row>
    <row r="106" spans="2:15" ht="15" customHeight="1" x14ac:dyDescent="0.2">
      <c r="B106" s="120">
        <v>30</v>
      </c>
      <c r="C106" s="10" t="s">
        <v>347</v>
      </c>
      <c r="D106" s="10" t="s">
        <v>329</v>
      </c>
      <c r="E106" s="28">
        <v>1</v>
      </c>
      <c r="F106" s="28">
        <v>60</v>
      </c>
      <c r="G106" s="28">
        <v>60</v>
      </c>
      <c r="H106" s="28">
        <v>0</v>
      </c>
      <c r="I106" s="28">
        <v>0.27</v>
      </c>
      <c r="J106" s="28">
        <v>0.23</v>
      </c>
      <c r="K106" s="121">
        <v>121.05263157894737</v>
      </c>
      <c r="L106" s="28">
        <v>2</v>
      </c>
      <c r="M106" s="28">
        <v>22.354498</v>
      </c>
      <c r="N106" s="28">
        <v>82.423440999999997</v>
      </c>
      <c r="O106" s="122">
        <v>1</v>
      </c>
    </row>
    <row r="107" spans="2:15" ht="15" customHeight="1" x14ac:dyDescent="0.2">
      <c r="B107" s="120">
        <v>31</v>
      </c>
      <c r="C107" s="10" t="s">
        <v>347</v>
      </c>
      <c r="D107" s="10" t="s">
        <v>330</v>
      </c>
      <c r="E107" s="28">
        <v>1</v>
      </c>
      <c r="F107" s="28">
        <v>60</v>
      </c>
      <c r="G107" s="28">
        <v>60</v>
      </c>
      <c r="H107" s="28">
        <v>0</v>
      </c>
      <c r="I107" s="28">
        <v>0.27</v>
      </c>
      <c r="J107" s="28">
        <v>0.23</v>
      </c>
      <c r="K107" s="121">
        <v>121.05263157894737</v>
      </c>
      <c r="L107" s="28">
        <v>0.8</v>
      </c>
      <c r="M107" s="28">
        <v>22.356283999999999</v>
      </c>
      <c r="N107" s="28">
        <v>82.429096999999999</v>
      </c>
      <c r="O107" s="122">
        <v>1</v>
      </c>
    </row>
    <row r="108" spans="2:15" ht="15" customHeight="1" x14ac:dyDescent="0.2">
      <c r="B108" s="120">
        <v>32</v>
      </c>
      <c r="C108" s="10" t="s">
        <v>347</v>
      </c>
      <c r="D108" s="10" t="s">
        <v>331</v>
      </c>
      <c r="E108" s="28">
        <v>1</v>
      </c>
      <c r="F108" s="28">
        <v>60</v>
      </c>
      <c r="G108" s="28">
        <v>60</v>
      </c>
      <c r="H108" s="28">
        <v>0</v>
      </c>
      <c r="I108" s="28">
        <v>0.27</v>
      </c>
      <c r="J108" s="28">
        <v>0.23</v>
      </c>
      <c r="K108" s="121">
        <v>121.05263157894737</v>
      </c>
      <c r="L108" s="28">
        <v>0.24</v>
      </c>
      <c r="M108" s="28">
        <v>22.351011</v>
      </c>
      <c r="N108" s="28">
        <v>82.424316000000005</v>
      </c>
      <c r="O108" s="122">
        <v>1</v>
      </c>
    </row>
    <row r="109" spans="2:15" ht="15" customHeight="1" x14ac:dyDescent="0.2">
      <c r="B109" s="120">
        <v>33</v>
      </c>
      <c r="C109" s="10" t="s">
        <v>347</v>
      </c>
      <c r="D109" s="10" t="s">
        <v>332</v>
      </c>
      <c r="E109" s="28">
        <v>1</v>
      </c>
      <c r="F109" s="28">
        <v>60</v>
      </c>
      <c r="G109" s="28">
        <v>60</v>
      </c>
      <c r="H109" s="28">
        <v>0</v>
      </c>
      <c r="I109" s="28">
        <v>0.27</v>
      </c>
      <c r="J109" s="28">
        <v>0.23</v>
      </c>
      <c r="K109" s="121">
        <v>121.05263157894737</v>
      </c>
      <c r="L109" s="28">
        <v>1</v>
      </c>
      <c r="M109" s="28">
        <v>22.350463000000001</v>
      </c>
      <c r="N109" s="28">
        <v>82.429044000000005</v>
      </c>
      <c r="O109" s="122">
        <v>1</v>
      </c>
    </row>
    <row r="110" spans="2:15" ht="15" customHeight="1" x14ac:dyDescent="0.2">
      <c r="B110" s="120">
        <v>34</v>
      </c>
      <c r="C110" s="10" t="s">
        <v>347</v>
      </c>
      <c r="D110" s="10" t="s">
        <v>333</v>
      </c>
      <c r="E110" s="28">
        <v>1</v>
      </c>
      <c r="F110" s="28">
        <v>60</v>
      </c>
      <c r="G110" s="28">
        <v>60</v>
      </c>
      <c r="H110" s="28">
        <v>0</v>
      </c>
      <c r="I110" s="28">
        <v>0.27</v>
      </c>
      <c r="J110" s="28">
        <v>0.23</v>
      </c>
      <c r="K110" s="121">
        <v>121.05263157894737</v>
      </c>
      <c r="L110" s="28">
        <v>1.5</v>
      </c>
      <c r="M110" s="28">
        <v>22.350496</v>
      </c>
      <c r="N110" s="28">
        <v>82.429044000000005</v>
      </c>
      <c r="O110" s="122">
        <v>1</v>
      </c>
    </row>
    <row r="111" spans="2:15" ht="15" customHeight="1" x14ac:dyDescent="0.2">
      <c r="B111" s="120">
        <v>35</v>
      </c>
      <c r="C111" s="10" t="s">
        <v>347</v>
      </c>
      <c r="D111" s="10" t="s">
        <v>334</v>
      </c>
      <c r="E111" s="28">
        <v>1</v>
      </c>
      <c r="F111" s="28">
        <v>60</v>
      </c>
      <c r="G111" s="28">
        <v>60</v>
      </c>
      <c r="H111" s="28">
        <v>0</v>
      </c>
      <c r="I111" s="28">
        <v>0.27</v>
      </c>
      <c r="J111" s="28">
        <v>0.23</v>
      </c>
      <c r="K111" s="121">
        <v>121.05263157894737</v>
      </c>
      <c r="L111" s="28">
        <v>1.5</v>
      </c>
      <c r="M111" s="28">
        <v>22.355439000000001</v>
      </c>
      <c r="N111" s="28">
        <v>82.428531000000007</v>
      </c>
      <c r="O111" s="122">
        <v>1</v>
      </c>
    </row>
    <row r="112" spans="2:15" ht="15" customHeight="1" x14ac:dyDescent="0.2">
      <c r="B112" s="120">
        <v>36</v>
      </c>
      <c r="C112" s="10" t="s">
        <v>347</v>
      </c>
      <c r="D112" s="10" t="s">
        <v>335</v>
      </c>
      <c r="E112" s="28">
        <v>1</v>
      </c>
      <c r="F112" s="28">
        <v>60</v>
      </c>
      <c r="G112" s="28">
        <v>60</v>
      </c>
      <c r="H112" s="28">
        <v>0</v>
      </c>
      <c r="I112" s="28">
        <v>0.27</v>
      </c>
      <c r="J112" s="28">
        <v>0.23</v>
      </c>
      <c r="K112" s="121">
        <v>121.05263157894737</v>
      </c>
      <c r="L112" s="28">
        <v>1</v>
      </c>
      <c r="M112" s="28">
        <v>22.355481999999999</v>
      </c>
      <c r="N112" s="28">
        <v>82.428548000000006</v>
      </c>
      <c r="O112" s="122">
        <v>1</v>
      </c>
    </row>
    <row r="113" spans="2:15" ht="15" customHeight="1" x14ac:dyDescent="0.2">
      <c r="B113" s="120">
        <v>37</v>
      </c>
      <c r="C113" s="10" t="s">
        <v>347</v>
      </c>
      <c r="D113" s="10" t="s">
        <v>336</v>
      </c>
      <c r="E113" s="28">
        <v>1</v>
      </c>
      <c r="F113" s="28">
        <v>60</v>
      </c>
      <c r="G113" s="28">
        <v>60</v>
      </c>
      <c r="H113" s="28">
        <v>0</v>
      </c>
      <c r="I113" s="28">
        <v>0.27</v>
      </c>
      <c r="J113" s="28">
        <v>0.23</v>
      </c>
      <c r="K113" s="121">
        <v>121.05263157894737</v>
      </c>
      <c r="L113" s="28">
        <v>1.52</v>
      </c>
      <c r="M113" s="28">
        <v>22.379622000000001</v>
      </c>
      <c r="N113" s="28">
        <v>82.445071999999996</v>
      </c>
      <c r="O113" s="122">
        <v>1</v>
      </c>
    </row>
    <row r="114" spans="2:15" ht="15" customHeight="1" x14ac:dyDescent="0.2">
      <c r="B114" s="120">
        <v>38</v>
      </c>
      <c r="C114" s="10" t="s">
        <v>347</v>
      </c>
      <c r="D114" s="10" t="s">
        <v>337</v>
      </c>
      <c r="E114" s="28">
        <v>1</v>
      </c>
      <c r="F114" s="28">
        <v>60</v>
      </c>
      <c r="G114" s="28">
        <v>60</v>
      </c>
      <c r="H114" s="28">
        <v>0</v>
      </c>
      <c r="I114" s="28">
        <v>0.27</v>
      </c>
      <c r="J114" s="28">
        <v>0.23</v>
      </c>
      <c r="K114" s="121">
        <v>121.05263157894737</v>
      </c>
      <c r="L114" s="28">
        <v>2</v>
      </c>
      <c r="M114" s="28">
        <v>22.374881999999999</v>
      </c>
      <c r="N114" s="28">
        <v>82.442385000000002</v>
      </c>
      <c r="O114" s="122">
        <v>1</v>
      </c>
    </row>
    <row r="115" spans="2:15" ht="15" customHeight="1" x14ac:dyDescent="0.2">
      <c r="B115" s="120">
        <v>39</v>
      </c>
      <c r="C115" s="10" t="s">
        <v>347</v>
      </c>
      <c r="D115" s="10" t="s">
        <v>337</v>
      </c>
      <c r="E115" s="28">
        <v>1</v>
      </c>
      <c r="F115" s="28">
        <v>60</v>
      </c>
      <c r="G115" s="28">
        <v>60</v>
      </c>
      <c r="H115" s="28">
        <v>0</v>
      </c>
      <c r="I115" s="28">
        <v>0.27</v>
      </c>
      <c r="J115" s="28">
        <v>0.23</v>
      </c>
      <c r="K115" s="121">
        <v>121.05263157894737</v>
      </c>
      <c r="L115" s="28">
        <v>3</v>
      </c>
      <c r="M115" s="28">
        <v>22.374881999999999</v>
      </c>
      <c r="N115" s="28">
        <v>82.442385000000002</v>
      </c>
      <c r="O115" s="122">
        <v>1</v>
      </c>
    </row>
    <row r="116" spans="2:15" ht="15" customHeight="1" x14ac:dyDescent="0.2">
      <c r="B116" s="120">
        <v>40</v>
      </c>
      <c r="C116" s="10" t="s">
        <v>347</v>
      </c>
      <c r="D116" s="10" t="s">
        <v>338</v>
      </c>
      <c r="E116" s="28">
        <v>1</v>
      </c>
      <c r="F116" s="28">
        <v>60</v>
      </c>
      <c r="G116" s="28">
        <v>60</v>
      </c>
      <c r="H116" s="28">
        <v>0</v>
      </c>
      <c r="I116" s="28">
        <v>0.27</v>
      </c>
      <c r="J116" s="28">
        <v>0.23</v>
      </c>
      <c r="K116" s="121">
        <v>121.05263157894737</v>
      </c>
      <c r="L116" s="28">
        <v>2</v>
      </c>
      <c r="M116" s="28">
        <v>22.358463</v>
      </c>
      <c r="N116" s="28">
        <v>82.429344</v>
      </c>
      <c r="O116" s="122">
        <v>1</v>
      </c>
    </row>
    <row r="117" spans="2:15" ht="15" customHeight="1" x14ac:dyDescent="0.2">
      <c r="B117" s="120">
        <v>41</v>
      </c>
      <c r="C117" s="10" t="s">
        <v>348</v>
      </c>
      <c r="D117" s="10" t="s">
        <v>339</v>
      </c>
      <c r="E117" s="28">
        <v>1</v>
      </c>
      <c r="F117" s="28">
        <v>0</v>
      </c>
      <c r="G117" s="28">
        <v>6</v>
      </c>
      <c r="H117" s="28">
        <v>9</v>
      </c>
      <c r="I117" s="28">
        <v>2.1</v>
      </c>
      <c r="J117" s="28">
        <v>0.64</v>
      </c>
      <c r="K117" s="121">
        <v>336.84210526315792</v>
      </c>
      <c r="L117" s="28">
        <v>1</v>
      </c>
      <c r="M117" s="28">
        <v>22.356791999999999</v>
      </c>
      <c r="N117" s="28">
        <v>82.429396999999994</v>
      </c>
      <c r="O117" s="122">
        <v>1</v>
      </c>
    </row>
    <row r="118" spans="2:15" ht="15" customHeight="1" x14ac:dyDescent="0.2">
      <c r="B118" s="120">
        <v>42</v>
      </c>
      <c r="C118" s="10" t="s">
        <v>347</v>
      </c>
      <c r="D118" s="10" t="s">
        <v>340</v>
      </c>
      <c r="E118" s="28">
        <v>1</v>
      </c>
      <c r="F118" s="28">
        <v>60</v>
      </c>
      <c r="G118" s="28">
        <v>60</v>
      </c>
      <c r="H118" s="28">
        <v>0</v>
      </c>
      <c r="I118" s="28">
        <v>0.27</v>
      </c>
      <c r="J118" s="28">
        <v>0.23</v>
      </c>
      <c r="K118" s="121">
        <v>121.05263157894737</v>
      </c>
      <c r="L118" s="28">
        <v>1</v>
      </c>
      <c r="M118" s="28">
        <v>22.350396</v>
      </c>
      <c r="N118" s="28">
        <v>82.429023999999998</v>
      </c>
      <c r="O118" s="122">
        <v>1</v>
      </c>
    </row>
    <row r="119" spans="2:15" ht="15" customHeight="1" x14ac:dyDescent="0.2">
      <c r="B119" s="120">
        <v>43</v>
      </c>
      <c r="C119" s="10" t="s">
        <v>347</v>
      </c>
      <c r="D119" s="10" t="s">
        <v>341</v>
      </c>
      <c r="E119" s="28">
        <v>1</v>
      </c>
      <c r="F119" s="28">
        <v>60</v>
      </c>
      <c r="G119" s="28">
        <v>60</v>
      </c>
      <c r="H119" s="28">
        <v>0</v>
      </c>
      <c r="I119" s="28">
        <v>0.27</v>
      </c>
      <c r="J119" s="28">
        <v>0.23</v>
      </c>
      <c r="K119" s="121">
        <v>121.05263157894737</v>
      </c>
      <c r="L119" s="28">
        <v>2</v>
      </c>
      <c r="M119" s="28">
        <v>22.378418</v>
      </c>
      <c r="N119" s="28">
        <v>82.445175000000006</v>
      </c>
      <c r="O119" s="122">
        <v>1</v>
      </c>
    </row>
    <row r="120" spans="2:15" ht="15" customHeight="1" x14ac:dyDescent="0.2">
      <c r="B120" s="120">
        <v>44</v>
      </c>
      <c r="C120" s="10" t="s">
        <v>348</v>
      </c>
      <c r="D120" s="10" t="s">
        <v>341</v>
      </c>
      <c r="E120" s="28">
        <v>1</v>
      </c>
      <c r="F120" s="28">
        <v>0</v>
      </c>
      <c r="G120" s="28">
        <v>6</v>
      </c>
      <c r="H120" s="28">
        <v>9</v>
      </c>
      <c r="I120" s="28">
        <v>2.1</v>
      </c>
      <c r="J120" s="28">
        <v>0.64</v>
      </c>
      <c r="K120" s="121">
        <v>336.84210526315792</v>
      </c>
      <c r="L120" s="28">
        <v>2</v>
      </c>
      <c r="M120" s="28">
        <v>22.378418</v>
      </c>
      <c r="N120" s="28">
        <v>82.445175000000006</v>
      </c>
      <c r="O120" s="122">
        <v>1</v>
      </c>
    </row>
    <row r="121" spans="2:15" ht="15" customHeight="1" x14ac:dyDescent="0.2">
      <c r="B121" s="120">
        <v>45</v>
      </c>
      <c r="C121" s="10" t="s">
        <v>349</v>
      </c>
      <c r="D121" s="10" t="s">
        <v>342</v>
      </c>
      <c r="E121" s="28">
        <v>1</v>
      </c>
      <c r="F121" s="28">
        <v>10</v>
      </c>
      <c r="G121" s="28">
        <v>10</v>
      </c>
      <c r="H121" s="28">
        <v>3</v>
      </c>
      <c r="I121" s="28">
        <v>0.56000000000000005</v>
      </c>
      <c r="J121" s="28">
        <v>0.42</v>
      </c>
      <c r="K121" s="121">
        <v>221.05263157894737</v>
      </c>
      <c r="L121" s="28">
        <v>1</v>
      </c>
      <c r="M121" s="28">
        <v>22.379622000000001</v>
      </c>
      <c r="N121" s="28">
        <v>82.445071999999996</v>
      </c>
      <c r="O121" s="122">
        <v>1</v>
      </c>
    </row>
    <row r="122" spans="2:15" ht="15" customHeight="1" x14ac:dyDescent="0.2">
      <c r="B122" s="120">
        <v>46</v>
      </c>
      <c r="C122" s="10" t="s">
        <v>347</v>
      </c>
      <c r="D122" s="10" t="s">
        <v>343</v>
      </c>
      <c r="E122" s="28">
        <v>1</v>
      </c>
      <c r="F122" s="28">
        <v>60</v>
      </c>
      <c r="G122" s="28">
        <v>60</v>
      </c>
      <c r="H122" s="28">
        <v>0</v>
      </c>
      <c r="I122" s="28">
        <v>0.27</v>
      </c>
      <c r="J122" s="28">
        <v>0.23</v>
      </c>
      <c r="K122" s="121">
        <v>121.05263157894737</v>
      </c>
      <c r="L122" s="28">
        <v>3</v>
      </c>
      <c r="M122" s="28">
        <v>22.379097999999999</v>
      </c>
      <c r="N122" s="28">
        <v>82.445111999999995</v>
      </c>
      <c r="O122" s="122">
        <v>1</v>
      </c>
    </row>
    <row r="123" spans="2:15" ht="15" customHeight="1" x14ac:dyDescent="0.2">
      <c r="B123" s="120">
        <v>47</v>
      </c>
      <c r="C123" s="10" t="s">
        <v>348</v>
      </c>
      <c r="D123" s="10" t="s">
        <v>344</v>
      </c>
      <c r="E123" s="28">
        <v>1</v>
      </c>
      <c r="F123" s="28">
        <v>0</v>
      </c>
      <c r="G123" s="28">
        <v>6</v>
      </c>
      <c r="H123" s="28">
        <v>9</v>
      </c>
      <c r="I123" s="28">
        <v>2.1</v>
      </c>
      <c r="J123" s="28">
        <v>0.64</v>
      </c>
      <c r="K123" s="121">
        <v>336.84210526315792</v>
      </c>
      <c r="L123" s="28">
        <v>2</v>
      </c>
      <c r="M123" s="28">
        <v>22.372098000000001</v>
      </c>
      <c r="N123" s="28">
        <v>82.441112000000004</v>
      </c>
      <c r="O123" s="122">
        <v>1</v>
      </c>
    </row>
    <row r="124" spans="2:15" ht="15" customHeight="1" x14ac:dyDescent="0.2">
      <c r="B124" s="120">
        <v>48</v>
      </c>
      <c r="C124" s="10" t="s">
        <v>350</v>
      </c>
      <c r="D124" s="10" t="s">
        <v>345</v>
      </c>
      <c r="E124" s="28">
        <v>1</v>
      </c>
      <c r="F124" s="28">
        <v>20</v>
      </c>
      <c r="G124" s="28">
        <v>20</v>
      </c>
      <c r="H124" s="28">
        <v>3</v>
      </c>
      <c r="I124" s="28">
        <v>1.49</v>
      </c>
      <c r="J124" s="28">
        <v>1.32</v>
      </c>
      <c r="K124" s="121">
        <v>694.73684210526324</v>
      </c>
      <c r="L124" s="28">
        <v>4</v>
      </c>
      <c r="M124" s="28">
        <v>22.354277</v>
      </c>
      <c r="N124" s="28">
        <v>82.434416999999996</v>
      </c>
      <c r="O124" s="122">
        <v>2</v>
      </c>
    </row>
    <row r="125" spans="2:15" ht="15" customHeight="1" x14ac:dyDescent="0.2">
      <c r="B125" s="120">
        <v>49</v>
      </c>
      <c r="C125" s="10" t="s">
        <v>349</v>
      </c>
      <c r="D125" s="10" t="s">
        <v>345</v>
      </c>
      <c r="E125" s="28">
        <v>1</v>
      </c>
      <c r="F125" s="28">
        <v>10</v>
      </c>
      <c r="G125" s="28">
        <v>10</v>
      </c>
      <c r="H125" s="28">
        <v>3</v>
      </c>
      <c r="I125" s="28">
        <v>0.56000000000000005</v>
      </c>
      <c r="J125" s="28">
        <v>0.42</v>
      </c>
      <c r="K125" s="121">
        <v>221.05263157894737</v>
      </c>
      <c r="L125" s="28">
        <v>4</v>
      </c>
      <c r="M125" s="28">
        <v>22.354807000000001</v>
      </c>
      <c r="N125" s="28">
        <v>82.434673000000004</v>
      </c>
      <c r="O125" s="122">
        <v>1</v>
      </c>
    </row>
    <row r="126" spans="2:15" ht="15" customHeight="1" x14ac:dyDescent="0.2">
      <c r="B126" s="120">
        <v>50</v>
      </c>
      <c r="C126" s="10" t="s">
        <v>349</v>
      </c>
      <c r="D126" s="10" t="s">
        <v>346</v>
      </c>
      <c r="E126" s="28">
        <v>1</v>
      </c>
      <c r="F126" s="28">
        <v>10</v>
      </c>
      <c r="G126" s="28">
        <v>10</v>
      </c>
      <c r="H126" s="28">
        <v>3</v>
      </c>
      <c r="I126" s="28">
        <v>0.56000000000000005</v>
      </c>
      <c r="J126" s="28">
        <v>0.42</v>
      </c>
      <c r="K126" s="121">
        <v>221.05263157894737</v>
      </c>
      <c r="L126" s="28">
        <v>6</v>
      </c>
      <c r="M126" s="28">
        <v>22.352367999999998</v>
      </c>
      <c r="N126" s="28">
        <v>82.428685000000002</v>
      </c>
      <c r="O126" s="122">
        <v>1</v>
      </c>
    </row>
    <row r="127" spans="2:15" ht="15" customHeight="1" x14ac:dyDescent="0.2">
      <c r="B127" s="120">
        <v>51</v>
      </c>
      <c r="C127" s="10" t="s">
        <v>401</v>
      </c>
      <c r="D127" s="10" t="s">
        <v>354</v>
      </c>
      <c r="E127" s="28">
        <v>1</v>
      </c>
      <c r="F127" s="28">
        <v>4</v>
      </c>
      <c r="G127" s="28">
        <v>2</v>
      </c>
      <c r="H127" s="28">
        <v>2</v>
      </c>
      <c r="I127" s="28">
        <v>0.62</v>
      </c>
      <c r="J127" s="28">
        <v>0.08</v>
      </c>
      <c r="K127" s="121">
        <v>42.10526315789474</v>
      </c>
      <c r="L127" s="28">
        <v>1.3</v>
      </c>
      <c r="M127" s="28">
        <v>22.353062999999999</v>
      </c>
      <c r="N127" s="28">
        <v>82.42868</v>
      </c>
      <c r="O127" s="122">
        <v>1</v>
      </c>
    </row>
    <row r="128" spans="2:15" ht="15" customHeight="1" x14ac:dyDescent="0.2">
      <c r="B128" s="120">
        <v>52</v>
      </c>
      <c r="C128" s="10" t="s">
        <v>402</v>
      </c>
      <c r="D128" s="10" t="s">
        <v>355</v>
      </c>
      <c r="E128" s="28">
        <v>1</v>
      </c>
      <c r="F128" s="28">
        <v>55</v>
      </c>
      <c r="G128" s="28">
        <v>50</v>
      </c>
      <c r="H128" s="28">
        <v>3</v>
      </c>
      <c r="I128" s="28">
        <v>10.82</v>
      </c>
      <c r="J128" s="28">
        <v>10.050000000000001</v>
      </c>
      <c r="K128" s="121">
        <v>5289.4736842105267</v>
      </c>
      <c r="L128" s="28">
        <v>7</v>
      </c>
      <c r="M128" s="28">
        <v>22.355309999999999</v>
      </c>
      <c r="N128" s="28">
        <v>82.433575000000005</v>
      </c>
      <c r="O128" s="122">
        <v>5</v>
      </c>
    </row>
    <row r="129" spans="2:15" ht="15" customHeight="1" x14ac:dyDescent="0.2">
      <c r="B129" s="120">
        <v>53</v>
      </c>
      <c r="C129" s="10" t="s">
        <v>403</v>
      </c>
      <c r="D129" s="10" t="s">
        <v>356</v>
      </c>
      <c r="E129" s="28">
        <v>1</v>
      </c>
      <c r="F129" s="28">
        <v>4</v>
      </c>
      <c r="G129" s="28">
        <v>2</v>
      </c>
      <c r="H129" s="28">
        <v>2</v>
      </c>
      <c r="I129" s="28">
        <v>0.62</v>
      </c>
      <c r="J129" s="28">
        <v>0.08</v>
      </c>
      <c r="K129" s="121">
        <v>42.10526315789474</v>
      </c>
      <c r="L129" s="28">
        <v>1</v>
      </c>
      <c r="M129" s="28">
        <v>22.350480000000001</v>
      </c>
      <c r="N129" s="28">
        <v>82.437556999999998</v>
      </c>
      <c r="O129" s="122">
        <v>1</v>
      </c>
    </row>
    <row r="130" spans="2:15" ht="15" customHeight="1" x14ac:dyDescent="0.2">
      <c r="B130" s="120">
        <v>54</v>
      </c>
      <c r="C130" s="10" t="s">
        <v>404</v>
      </c>
      <c r="D130" s="10" t="s">
        <v>356</v>
      </c>
      <c r="E130" s="28">
        <v>1</v>
      </c>
      <c r="F130" s="28">
        <v>4</v>
      </c>
      <c r="G130" s="28">
        <v>2</v>
      </c>
      <c r="H130" s="28">
        <v>2</v>
      </c>
      <c r="I130" s="28">
        <v>0.62</v>
      </c>
      <c r="J130" s="28">
        <v>0.08</v>
      </c>
      <c r="K130" s="121">
        <v>42.10526315789474</v>
      </c>
      <c r="L130" s="28">
        <v>1</v>
      </c>
      <c r="M130" s="28">
        <v>22.350432999999999</v>
      </c>
      <c r="N130" s="28">
        <v>82.437612000000001</v>
      </c>
      <c r="O130" s="122">
        <v>1</v>
      </c>
    </row>
    <row r="131" spans="2:15" ht="15" customHeight="1" x14ac:dyDescent="0.2">
      <c r="B131" s="120">
        <v>55</v>
      </c>
      <c r="C131" s="10" t="s">
        <v>401</v>
      </c>
      <c r="D131" s="10" t="s">
        <v>357</v>
      </c>
      <c r="E131" s="28">
        <v>1</v>
      </c>
      <c r="F131" s="28">
        <v>4</v>
      </c>
      <c r="G131" s="28">
        <v>2</v>
      </c>
      <c r="H131" s="28">
        <v>2</v>
      </c>
      <c r="I131" s="28">
        <v>0.62</v>
      </c>
      <c r="J131" s="28">
        <v>0.08</v>
      </c>
      <c r="K131" s="121">
        <v>42.10526315789474</v>
      </c>
      <c r="L131" s="28">
        <v>1</v>
      </c>
      <c r="M131" s="28">
        <v>22.351002999999999</v>
      </c>
      <c r="N131" s="28">
        <v>82.432552000000001</v>
      </c>
      <c r="O131" s="122">
        <v>1</v>
      </c>
    </row>
    <row r="132" spans="2:15" ht="15" customHeight="1" x14ac:dyDescent="0.2">
      <c r="B132" s="120">
        <v>56</v>
      </c>
      <c r="C132" s="10" t="s">
        <v>404</v>
      </c>
      <c r="D132" s="10" t="s">
        <v>358</v>
      </c>
      <c r="E132" s="28">
        <v>1</v>
      </c>
      <c r="F132" s="28">
        <v>4</v>
      </c>
      <c r="G132" s="28">
        <v>2</v>
      </c>
      <c r="H132" s="28">
        <v>2</v>
      </c>
      <c r="I132" s="28">
        <v>0.62</v>
      </c>
      <c r="J132" s="28">
        <v>0.08</v>
      </c>
      <c r="K132" s="121">
        <v>42.10526315789474</v>
      </c>
      <c r="L132" s="28">
        <v>1</v>
      </c>
      <c r="M132" s="28">
        <v>22.351687999999999</v>
      </c>
      <c r="N132" s="28">
        <v>82.432332000000002</v>
      </c>
      <c r="O132" s="122">
        <v>1</v>
      </c>
    </row>
    <row r="133" spans="2:15" ht="15" customHeight="1" x14ac:dyDescent="0.2">
      <c r="B133" s="120">
        <v>57</v>
      </c>
      <c r="C133" s="10" t="s">
        <v>401</v>
      </c>
      <c r="D133" s="10" t="s">
        <v>359</v>
      </c>
      <c r="E133" s="28">
        <v>1</v>
      </c>
      <c r="F133" s="28">
        <v>4</v>
      </c>
      <c r="G133" s="28">
        <v>2</v>
      </c>
      <c r="H133" s="28">
        <v>2</v>
      </c>
      <c r="I133" s="28">
        <v>0.62</v>
      </c>
      <c r="J133" s="28">
        <v>0.08</v>
      </c>
      <c r="K133" s="121">
        <v>42.10526315789474</v>
      </c>
      <c r="L133" s="28">
        <v>3</v>
      </c>
      <c r="M133" s="28">
        <v>22.352737000000001</v>
      </c>
      <c r="N133" s="28">
        <v>82.431663</v>
      </c>
      <c r="O133" s="122">
        <v>1</v>
      </c>
    </row>
    <row r="134" spans="2:15" ht="15" customHeight="1" x14ac:dyDescent="0.2">
      <c r="B134" s="120">
        <v>58</v>
      </c>
      <c r="C134" s="10" t="s">
        <v>404</v>
      </c>
      <c r="D134" s="10" t="s">
        <v>360</v>
      </c>
      <c r="E134" s="28">
        <v>1</v>
      </c>
      <c r="F134" s="28">
        <v>4</v>
      </c>
      <c r="G134" s="28">
        <v>2</v>
      </c>
      <c r="H134" s="28">
        <v>2</v>
      </c>
      <c r="I134" s="28">
        <v>0.62</v>
      </c>
      <c r="J134" s="28">
        <v>0.08</v>
      </c>
      <c r="K134" s="121">
        <v>42.10526315789474</v>
      </c>
      <c r="L134" s="28">
        <v>1</v>
      </c>
      <c r="M134" s="28">
        <v>22.351395</v>
      </c>
      <c r="N134" s="28">
        <v>82.432017000000002</v>
      </c>
      <c r="O134" s="122">
        <v>1</v>
      </c>
    </row>
    <row r="135" spans="2:15" ht="15" customHeight="1" x14ac:dyDescent="0.2">
      <c r="B135" s="120">
        <v>59</v>
      </c>
      <c r="C135" s="10" t="s">
        <v>401</v>
      </c>
      <c r="D135" s="10" t="s">
        <v>361</v>
      </c>
      <c r="E135" s="28">
        <v>1</v>
      </c>
      <c r="F135" s="28">
        <v>4</v>
      </c>
      <c r="G135" s="28">
        <v>2</v>
      </c>
      <c r="H135" s="28">
        <v>2</v>
      </c>
      <c r="I135" s="28">
        <v>0.62</v>
      </c>
      <c r="J135" s="28">
        <v>0.08</v>
      </c>
      <c r="K135" s="121">
        <v>42.10526315789474</v>
      </c>
      <c r="L135" s="28">
        <v>1.5</v>
      </c>
      <c r="M135" s="28">
        <v>22.353909999999999</v>
      </c>
      <c r="N135" s="28">
        <v>82.432218000000006</v>
      </c>
      <c r="O135" s="122">
        <v>1</v>
      </c>
    </row>
    <row r="136" spans="2:15" ht="15" customHeight="1" x14ac:dyDescent="0.2">
      <c r="B136" s="120">
        <v>60</v>
      </c>
      <c r="C136" s="10" t="s">
        <v>402</v>
      </c>
      <c r="D136" s="10" t="s">
        <v>308</v>
      </c>
      <c r="E136" s="28">
        <v>1</v>
      </c>
      <c r="F136" s="28">
        <v>2</v>
      </c>
      <c r="G136" s="28">
        <v>50</v>
      </c>
      <c r="H136" s="28">
        <v>3</v>
      </c>
      <c r="I136" s="28">
        <v>10.82</v>
      </c>
      <c r="J136" s="28">
        <v>10.050000000000001</v>
      </c>
      <c r="K136" s="121">
        <v>5289.4736842105267</v>
      </c>
      <c r="L136" s="28">
        <v>0.4</v>
      </c>
      <c r="M136" s="28">
        <v>22.368143</v>
      </c>
      <c r="N136" s="28">
        <v>82.442575000000005</v>
      </c>
      <c r="O136" s="122">
        <v>5</v>
      </c>
    </row>
    <row r="137" spans="2:15" ht="15" customHeight="1" x14ac:dyDescent="0.2">
      <c r="B137" s="120">
        <v>61</v>
      </c>
      <c r="C137" s="10" t="s">
        <v>404</v>
      </c>
      <c r="D137" s="10" t="s">
        <v>308</v>
      </c>
      <c r="E137" s="28">
        <v>1</v>
      </c>
      <c r="F137" s="28">
        <v>4</v>
      </c>
      <c r="G137" s="28">
        <v>2</v>
      </c>
      <c r="H137" s="28">
        <v>2</v>
      </c>
      <c r="I137" s="28">
        <v>0.62</v>
      </c>
      <c r="J137" s="28">
        <v>0.08</v>
      </c>
      <c r="K137" s="121">
        <v>42.10526315789474</v>
      </c>
      <c r="L137" s="28">
        <v>0.4</v>
      </c>
      <c r="M137" s="28">
        <v>22.370677000000001</v>
      </c>
      <c r="N137" s="28">
        <v>82.442068000000006</v>
      </c>
      <c r="O137" s="122">
        <v>1</v>
      </c>
    </row>
    <row r="138" spans="2:15" ht="15" customHeight="1" x14ac:dyDescent="0.2">
      <c r="B138" s="120">
        <v>62</v>
      </c>
      <c r="C138" s="10" t="s">
        <v>405</v>
      </c>
      <c r="D138" s="10" t="s">
        <v>309</v>
      </c>
      <c r="E138" s="28">
        <v>1</v>
      </c>
      <c r="F138" s="28">
        <v>10</v>
      </c>
      <c r="G138" s="28">
        <v>10</v>
      </c>
      <c r="H138" s="28">
        <v>3</v>
      </c>
      <c r="I138" s="28">
        <v>1.49</v>
      </c>
      <c r="J138" s="28">
        <v>1.32</v>
      </c>
      <c r="K138" s="121">
        <v>694.73684210526324</v>
      </c>
      <c r="L138" s="28">
        <v>3</v>
      </c>
      <c r="M138" s="28">
        <v>22.375170000000001</v>
      </c>
      <c r="N138" s="28">
        <v>82.440595000000002</v>
      </c>
      <c r="O138" s="122">
        <v>2</v>
      </c>
    </row>
    <row r="139" spans="2:15" ht="15" customHeight="1" x14ac:dyDescent="0.2">
      <c r="B139" s="120">
        <v>63</v>
      </c>
      <c r="C139" s="10" t="s">
        <v>403</v>
      </c>
      <c r="D139" s="10" t="s">
        <v>311</v>
      </c>
      <c r="E139" s="28">
        <v>1</v>
      </c>
      <c r="F139" s="28">
        <v>4</v>
      </c>
      <c r="G139" s="28">
        <v>2</v>
      </c>
      <c r="H139" s="28">
        <v>2</v>
      </c>
      <c r="I139" s="28">
        <v>0.62</v>
      </c>
      <c r="J139" s="28">
        <v>0.08</v>
      </c>
      <c r="K139" s="121">
        <v>42.10526315789474</v>
      </c>
      <c r="L139" s="28">
        <v>1</v>
      </c>
      <c r="M139" s="28">
        <v>22.381509999999999</v>
      </c>
      <c r="N139" s="28">
        <v>82.438387000000006</v>
      </c>
      <c r="O139" s="122">
        <v>1</v>
      </c>
    </row>
    <row r="140" spans="2:15" ht="15" customHeight="1" x14ac:dyDescent="0.2">
      <c r="B140" s="120">
        <v>64</v>
      </c>
      <c r="C140" s="10" t="s">
        <v>402</v>
      </c>
      <c r="D140" s="10" t="s">
        <v>311</v>
      </c>
      <c r="E140" s="28">
        <v>1</v>
      </c>
      <c r="F140" s="28">
        <v>55</v>
      </c>
      <c r="G140" s="28">
        <v>50</v>
      </c>
      <c r="H140" s="28">
        <v>3</v>
      </c>
      <c r="I140" s="28">
        <v>10.82</v>
      </c>
      <c r="J140" s="28">
        <v>10.050000000000001</v>
      </c>
      <c r="K140" s="121">
        <v>5289.4736842105267</v>
      </c>
      <c r="L140" s="28">
        <v>2.5</v>
      </c>
      <c r="M140" s="28">
        <v>22.375008000000001</v>
      </c>
      <c r="N140" s="28">
        <v>82.44135</v>
      </c>
      <c r="O140" s="122">
        <v>5</v>
      </c>
    </row>
    <row r="141" spans="2:15" ht="15" customHeight="1" x14ac:dyDescent="0.2">
      <c r="B141" s="120">
        <v>65</v>
      </c>
      <c r="C141" s="10" t="s">
        <v>404</v>
      </c>
      <c r="D141" s="10" t="s">
        <v>362</v>
      </c>
      <c r="E141" s="28">
        <v>1</v>
      </c>
      <c r="F141" s="28">
        <v>4</v>
      </c>
      <c r="G141" s="28">
        <v>2</v>
      </c>
      <c r="H141" s="28">
        <v>2</v>
      </c>
      <c r="I141" s="28">
        <v>0.62</v>
      </c>
      <c r="J141" s="28">
        <v>0.08</v>
      </c>
      <c r="K141" s="121">
        <v>42.10526315789474</v>
      </c>
      <c r="L141" s="28">
        <v>0.65</v>
      </c>
      <c r="M141" s="28">
        <v>22.381218000000001</v>
      </c>
      <c r="N141" s="28">
        <v>82.438867000000002</v>
      </c>
      <c r="O141" s="122">
        <v>1</v>
      </c>
    </row>
    <row r="142" spans="2:15" ht="15" customHeight="1" x14ac:dyDescent="0.2">
      <c r="B142" s="120">
        <v>66</v>
      </c>
      <c r="C142" s="10" t="s">
        <v>403</v>
      </c>
      <c r="D142" s="10" t="s">
        <v>363</v>
      </c>
      <c r="E142" s="28">
        <v>1</v>
      </c>
      <c r="F142" s="28">
        <v>4</v>
      </c>
      <c r="G142" s="28">
        <v>2</v>
      </c>
      <c r="H142" s="28">
        <v>2</v>
      </c>
      <c r="I142" s="28">
        <v>0.62</v>
      </c>
      <c r="J142" s="28">
        <v>0.08</v>
      </c>
      <c r="K142" s="121">
        <v>42.10526315789474</v>
      </c>
      <c r="L142" s="28">
        <v>0.65</v>
      </c>
      <c r="M142" s="28">
        <v>22.381208000000001</v>
      </c>
      <c r="N142" s="28">
        <v>82.438883000000004</v>
      </c>
      <c r="O142" s="122">
        <v>1</v>
      </c>
    </row>
    <row r="143" spans="2:15" ht="15" customHeight="1" x14ac:dyDescent="0.2">
      <c r="B143" s="120">
        <v>67</v>
      </c>
      <c r="C143" s="10" t="s">
        <v>404</v>
      </c>
      <c r="D143" s="10" t="s">
        <v>315</v>
      </c>
      <c r="E143" s="28">
        <v>1</v>
      </c>
      <c r="F143" s="28">
        <v>4</v>
      </c>
      <c r="G143" s="28">
        <v>2</v>
      </c>
      <c r="H143" s="28">
        <v>2</v>
      </c>
      <c r="I143" s="28">
        <v>0.62</v>
      </c>
      <c r="J143" s="28">
        <v>0.08</v>
      </c>
      <c r="K143" s="121">
        <v>42.10526315789474</v>
      </c>
      <c r="L143" s="28">
        <v>1</v>
      </c>
      <c r="M143" s="28">
        <v>22.379480000000001</v>
      </c>
      <c r="N143" s="28">
        <v>82.439245</v>
      </c>
      <c r="O143" s="122">
        <v>1</v>
      </c>
    </row>
    <row r="144" spans="2:15" ht="15" customHeight="1" x14ac:dyDescent="0.2">
      <c r="B144" s="120">
        <v>68</v>
      </c>
      <c r="C144" s="10" t="s">
        <v>405</v>
      </c>
      <c r="D144" s="10" t="s">
        <v>364</v>
      </c>
      <c r="E144" s="28">
        <v>1</v>
      </c>
      <c r="F144" s="28">
        <v>10</v>
      </c>
      <c r="G144" s="28">
        <v>10</v>
      </c>
      <c r="H144" s="28">
        <v>3</v>
      </c>
      <c r="I144" s="28">
        <v>1.49</v>
      </c>
      <c r="J144" s="28">
        <v>1.32</v>
      </c>
      <c r="K144" s="121">
        <v>694.73684210526324</v>
      </c>
      <c r="L144" s="28">
        <v>0.42</v>
      </c>
      <c r="M144" s="28">
        <v>22.375008000000001</v>
      </c>
      <c r="N144" s="28">
        <v>82.44135</v>
      </c>
      <c r="O144" s="122">
        <v>2</v>
      </c>
    </row>
    <row r="145" spans="2:15" ht="15" customHeight="1" x14ac:dyDescent="0.2">
      <c r="B145" s="120">
        <v>69</v>
      </c>
      <c r="C145" s="10" t="s">
        <v>401</v>
      </c>
      <c r="D145" s="10" t="s">
        <v>365</v>
      </c>
      <c r="E145" s="28">
        <v>1</v>
      </c>
      <c r="F145" s="28">
        <v>4</v>
      </c>
      <c r="G145" s="28">
        <v>2</v>
      </c>
      <c r="H145" s="28">
        <v>2</v>
      </c>
      <c r="I145" s="28">
        <v>0.62</v>
      </c>
      <c r="J145" s="28">
        <v>0.08</v>
      </c>
      <c r="K145" s="121">
        <v>42.10526315789474</v>
      </c>
      <c r="L145" s="28">
        <v>6</v>
      </c>
      <c r="M145" s="28">
        <v>22.370963</v>
      </c>
      <c r="N145" s="28">
        <v>82.442369999999997</v>
      </c>
      <c r="O145" s="122">
        <v>1</v>
      </c>
    </row>
    <row r="146" spans="2:15" ht="15" customHeight="1" x14ac:dyDescent="0.2">
      <c r="B146" s="120">
        <v>70</v>
      </c>
      <c r="C146" s="10" t="s">
        <v>404</v>
      </c>
      <c r="D146" s="10" t="s">
        <v>316</v>
      </c>
      <c r="E146" s="28">
        <v>1</v>
      </c>
      <c r="F146" s="28">
        <v>4</v>
      </c>
      <c r="G146" s="28">
        <v>2</v>
      </c>
      <c r="H146" s="28">
        <v>2</v>
      </c>
      <c r="I146" s="28">
        <v>0.62</v>
      </c>
      <c r="J146" s="28">
        <v>0.08</v>
      </c>
      <c r="K146" s="121">
        <v>42.10526315789474</v>
      </c>
      <c r="L146" s="28">
        <v>6</v>
      </c>
      <c r="M146" s="28">
        <v>22.371206999999998</v>
      </c>
      <c r="N146" s="28">
        <v>82.442144999999996</v>
      </c>
      <c r="O146" s="122">
        <v>1</v>
      </c>
    </row>
    <row r="147" spans="2:15" ht="15" customHeight="1" x14ac:dyDescent="0.2">
      <c r="B147" s="120">
        <v>71</v>
      </c>
      <c r="C147" s="10" t="s">
        <v>401</v>
      </c>
      <c r="D147" s="10" t="s">
        <v>317</v>
      </c>
      <c r="E147" s="28">
        <v>1</v>
      </c>
      <c r="F147" s="28">
        <v>4</v>
      </c>
      <c r="G147" s="28">
        <v>2</v>
      </c>
      <c r="H147" s="28">
        <v>2</v>
      </c>
      <c r="I147" s="28">
        <v>0.62</v>
      </c>
      <c r="J147" s="28">
        <v>0.08</v>
      </c>
      <c r="K147" s="121">
        <v>42.10526315789474</v>
      </c>
      <c r="L147" s="28">
        <v>2</v>
      </c>
      <c r="M147" s="28">
        <v>22.370265</v>
      </c>
      <c r="N147" s="28">
        <v>82.442643000000004</v>
      </c>
      <c r="O147" s="122">
        <v>1</v>
      </c>
    </row>
    <row r="148" spans="2:15" ht="15" customHeight="1" x14ac:dyDescent="0.2">
      <c r="B148" s="120">
        <v>72</v>
      </c>
      <c r="C148" s="10" t="s">
        <v>404</v>
      </c>
      <c r="D148" s="10" t="s">
        <v>317</v>
      </c>
      <c r="E148" s="28">
        <v>1</v>
      </c>
      <c r="F148" s="28">
        <v>4</v>
      </c>
      <c r="G148" s="28">
        <v>2</v>
      </c>
      <c r="H148" s="28">
        <v>2</v>
      </c>
      <c r="I148" s="28">
        <v>0.62</v>
      </c>
      <c r="J148" s="28">
        <v>0.08</v>
      </c>
      <c r="K148" s="121">
        <v>42.10526315789474</v>
      </c>
      <c r="L148" s="28">
        <v>1</v>
      </c>
      <c r="M148" s="28">
        <v>22.370317</v>
      </c>
      <c r="N148" s="28">
        <v>82.442265000000006</v>
      </c>
      <c r="O148" s="122">
        <v>1</v>
      </c>
    </row>
    <row r="149" spans="2:15" ht="15" customHeight="1" x14ac:dyDescent="0.2">
      <c r="B149" s="120">
        <v>73</v>
      </c>
      <c r="C149" s="10" t="s">
        <v>402</v>
      </c>
      <c r="D149" s="10" t="s">
        <v>365</v>
      </c>
      <c r="E149" s="28">
        <v>1</v>
      </c>
      <c r="F149" s="28">
        <v>55</v>
      </c>
      <c r="G149" s="28">
        <v>50</v>
      </c>
      <c r="H149" s="28">
        <v>3</v>
      </c>
      <c r="I149" s="28">
        <v>10.82</v>
      </c>
      <c r="J149" s="28">
        <v>10.050000000000001</v>
      </c>
      <c r="K149" s="121">
        <v>5289.4736842105267</v>
      </c>
      <c r="L149" s="28">
        <v>0.42</v>
      </c>
      <c r="M149" s="28">
        <v>22.371265000000001</v>
      </c>
      <c r="N149" s="28">
        <v>82.445643000000004</v>
      </c>
      <c r="O149" s="122">
        <v>5</v>
      </c>
    </row>
    <row r="150" spans="2:15" ht="15" customHeight="1" x14ac:dyDescent="0.2">
      <c r="B150" s="120">
        <v>74</v>
      </c>
      <c r="C150" s="10" t="s">
        <v>401</v>
      </c>
      <c r="D150" s="10" t="s">
        <v>318</v>
      </c>
      <c r="E150" s="28">
        <v>1</v>
      </c>
      <c r="F150" s="28">
        <v>4</v>
      </c>
      <c r="G150" s="28">
        <v>2</v>
      </c>
      <c r="H150" s="28">
        <v>2</v>
      </c>
      <c r="I150" s="28">
        <v>0.62</v>
      </c>
      <c r="J150" s="28">
        <v>0.08</v>
      </c>
      <c r="K150" s="121">
        <v>42.10526315789474</v>
      </c>
      <c r="L150" s="28">
        <v>4</v>
      </c>
      <c r="M150" s="28">
        <v>22.370902000000001</v>
      </c>
      <c r="N150" s="28">
        <v>82.442217999999997</v>
      </c>
      <c r="O150" s="122">
        <v>1</v>
      </c>
    </row>
    <row r="151" spans="2:15" ht="15" customHeight="1" x14ac:dyDescent="0.2">
      <c r="B151" s="120">
        <v>75</v>
      </c>
      <c r="C151" s="10" t="s">
        <v>401</v>
      </c>
      <c r="D151" s="10" t="s">
        <v>366</v>
      </c>
      <c r="E151" s="28">
        <v>1</v>
      </c>
      <c r="F151" s="28">
        <v>4</v>
      </c>
      <c r="G151" s="28">
        <v>2</v>
      </c>
      <c r="H151" s="28">
        <v>2</v>
      </c>
      <c r="I151" s="28">
        <v>0.62</v>
      </c>
      <c r="J151" s="28">
        <v>0.08</v>
      </c>
      <c r="K151" s="121">
        <v>42.10526315789474</v>
      </c>
      <c r="L151" s="28">
        <v>4</v>
      </c>
      <c r="M151" s="28">
        <v>22.371017999999999</v>
      </c>
      <c r="N151" s="28">
        <v>82.442237000000006</v>
      </c>
      <c r="O151" s="122">
        <v>1</v>
      </c>
    </row>
    <row r="152" spans="2:15" ht="15" customHeight="1" x14ac:dyDescent="0.2">
      <c r="B152" s="120">
        <v>76</v>
      </c>
      <c r="C152" s="10" t="s">
        <v>404</v>
      </c>
      <c r="D152" s="10" t="s">
        <v>321</v>
      </c>
      <c r="E152" s="28">
        <v>1</v>
      </c>
      <c r="F152" s="28">
        <v>4</v>
      </c>
      <c r="G152" s="28">
        <v>2</v>
      </c>
      <c r="H152" s="28">
        <v>2</v>
      </c>
      <c r="I152" s="28">
        <v>0.62</v>
      </c>
      <c r="J152" s="28">
        <v>0.08</v>
      </c>
      <c r="K152" s="121">
        <v>42.10526315789474</v>
      </c>
      <c r="L152" s="28">
        <v>1.5</v>
      </c>
      <c r="M152" s="28">
        <v>22.379246999999999</v>
      </c>
      <c r="N152" s="28">
        <v>82.439077999999995</v>
      </c>
      <c r="O152" s="122">
        <v>1</v>
      </c>
    </row>
    <row r="153" spans="2:15" ht="15" customHeight="1" x14ac:dyDescent="0.2">
      <c r="B153" s="120">
        <v>77</v>
      </c>
      <c r="C153" s="10" t="s">
        <v>403</v>
      </c>
      <c r="D153" s="10" t="s">
        <v>322</v>
      </c>
      <c r="E153" s="28">
        <v>1</v>
      </c>
      <c r="F153" s="28">
        <v>4</v>
      </c>
      <c r="G153" s="28">
        <v>2</v>
      </c>
      <c r="H153" s="28">
        <v>2</v>
      </c>
      <c r="I153" s="28">
        <v>0.62</v>
      </c>
      <c r="J153" s="28">
        <v>0.08</v>
      </c>
      <c r="K153" s="121">
        <v>42.10526315789474</v>
      </c>
      <c r="L153" s="28">
        <v>2</v>
      </c>
      <c r="M153" s="28">
        <v>22.379182</v>
      </c>
      <c r="N153" s="28">
        <v>82.438924999999998</v>
      </c>
      <c r="O153" s="122">
        <v>1</v>
      </c>
    </row>
    <row r="154" spans="2:15" ht="15" customHeight="1" x14ac:dyDescent="0.2">
      <c r="B154" s="120">
        <v>78</v>
      </c>
      <c r="C154" s="10" t="s">
        <v>404</v>
      </c>
      <c r="D154" s="10" t="s">
        <v>322</v>
      </c>
      <c r="E154" s="28">
        <v>1</v>
      </c>
      <c r="F154" s="28">
        <v>4</v>
      </c>
      <c r="G154" s="28">
        <v>2</v>
      </c>
      <c r="H154" s="28">
        <v>2</v>
      </c>
      <c r="I154" s="28">
        <v>0.62</v>
      </c>
      <c r="J154" s="28">
        <v>0.08</v>
      </c>
      <c r="K154" s="121">
        <v>42.10526315789474</v>
      </c>
      <c r="L154" s="28">
        <v>1</v>
      </c>
      <c r="M154" s="28">
        <v>22.379185</v>
      </c>
      <c r="N154" s="28">
        <v>82.439027999999993</v>
      </c>
      <c r="O154" s="122">
        <v>1</v>
      </c>
    </row>
    <row r="155" spans="2:15" ht="15" customHeight="1" x14ac:dyDescent="0.2">
      <c r="B155" s="120">
        <v>79</v>
      </c>
      <c r="C155" s="10" t="s">
        <v>404</v>
      </c>
      <c r="D155" s="10" t="s">
        <v>314</v>
      </c>
      <c r="E155" s="28">
        <v>1</v>
      </c>
      <c r="F155" s="28">
        <v>4</v>
      </c>
      <c r="G155" s="28">
        <v>2</v>
      </c>
      <c r="H155" s="28">
        <v>2</v>
      </c>
      <c r="I155" s="28">
        <v>0.62</v>
      </c>
      <c r="J155" s="28">
        <v>0.08</v>
      </c>
      <c r="K155" s="121">
        <v>42.10526315789474</v>
      </c>
      <c r="L155" s="28">
        <v>0.81</v>
      </c>
      <c r="M155" s="28">
        <v>22.377447</v>
      </c>
      <c r="N155" s="28">
        <v>82.438580000000002</v>
      </c>
      <c r="O155" s="122">
        <v>1</v>
      </c>
    </row>
    <row r="156" spans="2:15" ht="15" customHeight="1" x14ac:dyDescent="0.2">
      <c r="B156" s="120">
        <v>80</v>
      </c>
      <c r="C156" s="10" t="s">
        <v>404</v>
      </c>
      <c r="D156" s="10" t="s">
        <v>323</v>
      </c>
      <c r="E156" s="28">
        <v>1</v>
      </c>
      <c r="F156" s="28">
        <v>4</v>
      </c>
      <c r="G156" s="28">
        <v>2</v>
      </c>
      <c r="H156" s="28">
        <v>2</v>
      </c>
      <c r="I156" s="28">
        <v>0.62</v>
      </c>
      <c r="J156" s="28">
        <v>0.08</v>
      </c>
      <c r="K156" s="121">
        <v>42.10526315789474</v>
      </c>
      <c r="L156" s="28">
        <v>1</v>
      </c>
      <c r="M156" s="28">
        <v>22.372610000000002</v>
      </c>
      <c r="N156" s="28">
        <v>82.442007000000004</v>
      </c>
      <c r="O156" s="122">
        <v>1</v>
      </c>
    </row>
    <row r="157" spans="2:15" ht="15" customHeight="1" x14ac:dyDescent="0.2">
      <c r="B157" s="120">
        <v>81</v>
      </c>
      <c r="C157" s="10" t="s">
        <v>404</v>
      </c>
      <c r="D157" s="10" t="s">
        <v>324</v>
      </c>
      <c r="E157" s="28">
        <v>1</v>
      </c>
      <c r="F157" s="28">
        <v>4</v>
      </c>
      <c r="G157" s="28">
        <v>2</v>
      </c>
      <c r="H157" s="28">
        <v>2</v>
      </c>
      <c r="I157" s="28">
        <v>0.62</v>
      </c>
      <c r="J157" s="28">
        <v>0.08</v>
      </c>
      <c r="K157" s="121">
        <v>42.10526315789474</v>
      </c>
      <c r="L157" s="28">
        <v>2.5</v>
      </c>
      <c r="M157" s="28">
        <v>22.372758000000001</v>
      </c>
      <c r="N157" s="28">
        <v>82.441509999999994</v>
      </c>
      <c r="O157" s="122">
        <v>1</v>
      </c>
    </row>
    <row r="158" spans="2:15" ht="15" customHeight="1" x14ac:dyDescent="0.2">
      <c r="B158" s="120">
        <v>82</v>
      </c>
      <c r="C158" s="10" t="s">
        <v>404</v>
      </c>
      <c r="D158" s="10" t="s">
        <v>367</v>
      </c>
      <c r="E158" s="28">
        <v>1</v>
      </c>
      <c r="F158" s="28">
        <v>4</v>
      </c>
      <c r="G158" s="28">
        <v>2</v>
      </c>
      <c r="H158" s="28">
        <v>2</v>
      </c>
      <c r="I158" s="28">
        <v>0.62</v>
      </c>
      <c r="J158" s="28">
        <v>0.08</v>
      </c>
      <c r="K158" s="121">
        <v>42.10526315789474</v>
      </c>
      <c r="L158" s="28">
        <v>2.5</v>
      </c>
      <c r="M158" s="28">
        <v>22.372558000000001</v>
      </c>
      <c r="N158" s="28">
        <v>82.441541999999998</v>
      </c>
      <c r="O158" s="122">
        <v>1</v>
      </c>
    </row>
    <row r="159" spans="2:15" ht="15" customHeight="1" x14ac:dyDescent="0.2">
      <c r="B159" s="120">
        <v>83</v>
      </c>
      <c r="C159" s="10" t="s">
        <v>403</v>
      </c>
      <c r="D159" s="10" t="s">
        <v>368</v>
      </c>
      <c r="E159" s="28">
        <v>1</v>
      </c>
      <c r="F159" s="28">
        <v>4</v>
      </c>
      <c r="G159" s="28">
        <v>2</v>
      </c>
      <c r="H159" s="28">
        <v>2</v>
      </c>
      <c r="I159" s="28">
        <v>0.62</v>
      </c>
      <c r="J159" s="28">
        <v>0.08</v>
      </c>
      <c r="K159" s="121">
        <v>42.10526315789474</v>
      </c>
      <c r="L159" s="28">
        <v>0.5</v>
      </c>
      <c r="M159" s="28">
        <v>22.354284</v>
      </c>
      <c r="N159" s="28">
        <v>82.427665000000005</v>
      </c>
      <c r="O159" s="122">
        <v>1</v>
      </c>
    </row>
    <row r="160" spans="2:15" ht="15" customHeight="1" x14ac:dyDescent="0.2">
      <c r="B160" s="120">
        <v>84</v>
      </c>
      <c r="C160" s="10" t="s">
        <v>405</v>
      </c>
      <c r="D160" s="10" t="s">
        <v>369</v>
      </c>
      <c r="E160" s="28">
        <v>1</v>
      </c>
      <c r="F160" s="28">
        <v>10</v>
      </c>
      <c r="G160" s="28">
        <v>10</v>
      </c>
      <c r="H160" s="28">
        <v>3</v>
      </c>
      <c r="I160" s="28">
        <v>1.49</v>
      </c>
      <c r="J160" s="28">
        <v>1.32</v>
      </c>
      <c r="K160" s="121">
        <v>694.73684210526324</v>
      </c>
      <c r="L160" s="28">
        <v>0.13</v>
      </c>
      <c r="M160" s="28">
        <v>22.355848000000002</v>
      </c>
      <c r="N160" s="28">
        <v>82.423856999999998</v>
      </c>
      <c r="O160" s="122">
        <v>2</v>
      </c>
    </row>
    <row r="161" spans="2:15" ht="15" customHeight="1" x14ac:dyDescent="0.2">
      <c r="B161" s="120">
        <v>85</v>
      </c>
      <c r="C161" s="10" t="s">
        <v>405</v>
      </c>
      <c r="D161" s="10" t="s">
        <v>370</v>
      </c>
      <c r="E161" s="28">
        <v>1</v>
      </c>
      <c r="F161" s="28">
        <v>10</v>
      </c>
      <c r="G161" s="28">
        <v>10</v>
      </c>
      <c r="H161" s="28">
        <v>3</v>
      </c>
      <c r="I161" s="28">
        <v>1.49</v>
      </c>
      <c r="J161" s="28">
        <v>1.32</v>
      </c>
      <c r="K161" s="121">
        <v>694.73684210526324</v>
      </c>
      <c r="L161" s="28">
        <v>2</v>
      </c>
      <c r="M161" s="28">
        <v>22.356292</v>
      </c>
      <c r="N161" s="28">
        <v>82.429096999999999</v>
      </c>
      <c r="O161" s="122">
        <v>2</v>
      </c>
    </row>
    <row r="162" spans="2:15" ht="15" customHeight="1" x14ac:dyDescent="0.2">
      <c r="B162" s="120">
        <v>86</v>
      </c>
      <c r="C162" s="10" t="s">
        <v>404</v>
      </c>
      <c r="D162" s="10" t="s">
        <v>371</v>
      </c>
      <c r="E162" s="28">
        <v>1</v>
      </c>
      <c r="F162" s="28">
        <v>4</v>
      </c>
      <c r="G162" s="28">
        <v>2</v>
      </c>
      <c r="H162" s="28">
        <v>2</v>
      </c>
      <c r="I162" s="28">
        <v>0.62</v>
      </c>
      <c r="J162" s="28">
        <v>0.08</v>
      </c>
      <c r="K162" s="121">
        <v>42.10526315789474</v>
      </c>
      <c r="L162" s="28">
        <v>0.5</v>
      </c>
      <c r="M162" s="28">
        <v>22.350524</v>
      </c>
      <c r="N162" s="28">
        <v>82.425678000000005</v>
      </c>
      <c r="O162" s="122">
        <v>1</v>
      </c>
    </row>
    <row r="163" spans="2:15" ht="15" customHeight="1" x14ac:dyDescent="0.2">
      <c r="B163" s="120">
        <v>87</v>
      </c>
      <c r="C163" s="10" t="s">
        <v>404</v>
      </c>
      <c r="D163" s="10" t="s">
        <v>340</v>
      </c>
      <c r="E163" s="28">
        <v>1</v>
      </c>
      <c r="F163" s="28">
        <v>4</v>
      </c>
      <c r="G163" s="28">
        <v>2</v>
      </c>
      <c r="H163" s="28">
        <v>2</v>
      </c>
      <c r="I163" s="28">
        <v>0.62</v>
      </c>
      <c r="J163" s="28">
        <v>0.08</v>
      </c>
      <c r="K163" s="121">
        <v>42.10526315789474</v>
      </c>
      <c r="L163" s="28">
        <v>3</v>
      </c>
      <c r="M163" s="28">
        <v>22.372903000000001</v>
      </c>
      <c r="N163" s="28">
        <v>82.443826999999999</v>
      </c>
      <c r="O163" s="122">
        <v>1</v>
      </c>
    </row>
    <row r="164" spans="2:15" ht="15" customHeight="1" x14ac:dyDescent="0.2">
      <c r="B164" s="120">
        <v>88</v>
      </c>
      <c r="C164" s="10" t="s">
        <v>405</v>
      </c>
      <c r="D164" s="10" t="s">
        <v>372</v>
      </c>
      <c r="E164" s="28">
        <v>1</v>
      </c>
      <c r="F164" s="28">
        <v>10</v>
      </c>
      <c r="G164" s="28">
        <v>10</v>
      </c>
      <c r="H164" s="28">
        <v>3</v>
      </c>
      <c r="I164" s="28">
        <v>1.49</v>
      </c>
      <c r="J164" s="28">
        <v>1.32</v>
      </c>
      <c r="K164" s="121">
        <v>694.73684210526324</v>
      </c>
      <c r="L164" s="28">
        <v>2</v>
      </c>
      <c r="M164" s="28">
        <v>22.376881999999998</v>
      </c>
      <c r="N164" s="28">
        <v>82.443785000000005</v>
      </c>
      <c r="O164" s="122">
        <v>2</v>
      </c>
    </row>
    <row r="165" spans="2:15" ht="15" customHeight="1" x14ac:dyDescent="0.2">
      <c r="B165" s="120">
        <v>89</v>
      </c>
      <c r="C165" s="10" t="s">
        <v>405</v>
      </c>
      <c r="D165" s="10" t="s">
        <v>373</v>
      </c>
      <c r="E165" s="28">
        <v>1</v>
      </c>
      <c r="F165" s="28">
        <v>10</v>
      </c>
      <c r="G165" s="28">
        <v>10</v>
      </c>
      <c r="H165" s="28">
        <v>3</v>
      </c>
      <c r="I165" s="28">
        <v>1.49</v>
      </c>
      <c r="J165" s="28">
        <v>1.32</v>
      </c>
      <c r="K165" s="121">
        <v>694.73684210526324</v>
      </c>
      <c r="L165" s="28">
        <v>1.5</v>
      </c>
      <c r="M165" s="28">
        <v>22.379622000000001</v>
      </c>
      <c r="N165" s="28">
        <v>82.445076</v>
      </c>
      <c r="O165" s="122">
        <v>2</v>
      </c>
    </row>
    <row r="166" spans="2:15" ht="15" customHeight="1" x14ac:dyDescent="0.2">
      <c r="B166" s="120">
        <v>90</v>
      </c>
      <c r="C166" s="10" t="s">
        <v>405</v>
      </c>
      <c r="D166" s="10" t="s">
        <v>342</v>
      </c>
      <c r="E166" s="28">
        <v>1</v>
      </c>
      <c r="F166" s="28">
        <v>10</v>
      </c>
      <c r="G166" s="28">
        <v>10</v>
      </c>
      <c r="H166" s="28">
        <v>3</v>
      </c>
      <c r="I166" s="28">
        <v>1.49</v>
      </c>
      <c r="J166" s="28">
        <v>1.32</v>
      </c>
      <c r="K166" s="121">
        <v>694.73684210526324</v>
      </c>
      <c r="L166" s="28">
        <v>3</v>
      </c>
      <c r="M166" s="28">
        <v>22.379622000000001</v>
      </c>
      <c r="N166" s="28">
        <v>82.445672000000002</v>
      </c>
      <c r="O166" s="122">
        <v>2</v>
      </c>
    </row>
    <row r="167" spans="2:15" ht="15" customHeight="1" x14ac:dyDescent="0.2">
      <c r="B167" s="120">
        <v>91</v>
      </c>
      <c r="C167" s="10" t="s">
        <v>404</v>
      </c>
      <c r="D167" s="10" t="s">
        <v>342</v>
      </c>
      <c r="E167" s="28">
        <v>1</v>
      </c>
      <c r="F167" s="28">
        <v>4</v>
      </c>
      <c r="G167" s="28">
        <v>2</v>
      </c>
      <c r="H167" s="28">
        <v>2</v>
      </c>
      <c r="I167" s="28">
        <v>0.62</v>
      </c>
      <c r="J167" s="28">
        <v>0.08</v>
      </c>
      <c r="K167" s="121">
        <v>42.10526315789474</v>
      </c>
      <c r="L167" s="28">
        <v>1</v>
      </c>
      <c r="M167" s="28">
        <v>22.372903000000001</v>
      </c>
      <c r="N167" s="28">
        <v>82.443826999999999</v>
      </c>
      <c r="O167" s="122">
        <v>1</v>
      </c>
    </row>
    <row r="168" spans="2:15" ht="15" customHeight="1" x14ac:dyDescent="0.2">
      <c r="B168" s="120">
        <v>92</v>
      </c>
      <c r="C168" s="10" t="s">
        <v>404</v>
      </c>
      <c r="D168" s="10" t="s">
        <v>343</v>
      </c>
      <c r="E168" s="28">
        <v>1</v>
      </c>
      <c r="F168" s="28">
        <v>4</v>
      </c>
      <c r="G168" s="28">
        <v>2</v>
      </c>
      <c r="H168" s="28">
        <v>2</v>
      </c>
      <c r="I168" s="28">
        <v>0.62</v>
      </c>
      <c r="J168" s="28">
        <v>0.08</v>
      </c>
      <c r="K168" s="121">
        <v>42.10526315789474</v>
      </c>
      <c r="L168" s="28">
        <v>3</v>
      </c>
      <c r="M168" s="28">
        <v>22.372978</v>
      </c>
      <c r="N168" s="28">
        <v>82.443787</v>
      </c>
      <c r="O168" s="122">
        <v>1</v>
      </c>
    </row>
    <row r="169" spans="2:15" ht="15" customHeight="1" x14ac:dyDescent="0.2">
      <c r="B169" s="120">
        <v>93</v>
      </c>
      <c r="C169" s="10" t="s">
        <v>347</v>
      </c>
      <c r="D169" s="10" t="s">
        <v>374</v>
      </c>
      <c r="E169" s="28">
        <v>1</v>
      </c>
      <c r="F169" s="28">
        <v>60</v>
      </c>
      <c r="G169" s="28">
        <v>60</v>
      </c>
      <c r="H169" s="28">
        <v>0</v>
      </c>
      <c r="I169" s="28">
        <v>0.27</v>
      </c>
      <c r="J169" s="28">
        <v>0.23</v>
      </c>
      <c r="K169" s="121">
        <v>121.05263157894737</v>
      </c>
      <c r="L169" s="28">
        <v>1.5</v>
      </c>
      <c r="M169" s="28">
        <v>22.375170000000001</v>
      </c>
      <c r="N169" s="28">
        <v>82.440595000000002</v>
      </c>
      <c r="O169" s="122">
        <v>1</v>
      </c>
    </row>
    <row r="170" spans="2:15" ht="15" customHeight="1" x14ac:dyDescent="0.2">
      <c r="B170" s="120">
        <v>94</v>
      </c>
      <c r="C170" s="10" t="s">
        <v>404</v>
      </c>
      <c r="D170" s="10" t="s">
        <v>375</v>
      </c>
      <c r="E170" s="28">
        <v>1</v>
      </c>
      <c r="F170" s="28">
        <v>4</v>
      </c>
      <c r="G170" s="28">
        <v>2</v>
      </c>
      <c r="H170" s="28">
        <v>2</v>
      </c>
      <c r="I170" s="28">
        <v>0.62</v>
      </c>
      <c r="J170" s="28">
        <v>0.08</v>
      </c>
      <c r="K170" s="121">
        <v>42.10526315789474</v>
      </c>
      <c r="L170" s="28">
        <v>1.5</v>
      </c>
      <c r="M170" s="28">
        <v>22.372903000000001</v>
      </c>
      <c r="N170" s="28">
        <v>82.443826999999999</v>
      </c>
      <c r="O170" s="122">
        <v>1</v>
      </c>
    </row>
    <row r="171" spans="2:15" ht="15" customHeight="1" x14ac:dyDescent="0.2">
      <c r="B171" s="120">
        <v>95</v>
      </c>
      <c r="C171" s="10" t="s">
        <v>401</v>
      </c>
      <c r="D171" s="10" t="s">
        <v>376</v>
      </c>
      <c r="E171" s="28">
        <v>1</v>
      </c>
      <c r="F171" s="28">
        <v>4</v>
      </c>
      <c r="G171" s="28">
        <v>2</v>
      </c>
      <c r="H171" s="28">
        <v>2</v>
      </c>
      <c r="I171" s="28">
        <v>0.62</v>
      </c>
      <c r="J171" s="28">
        <v>0.08</v>
      </c>
      <c r="K171" s="121">
        <v>42.10526315789474</v>
      </c>
      <c r="L171" s="28">
        <v>1</v>
      </c>
      <c r="M171" s="28">
        <v>22.372978</v>
      </c>
      <c r="N171" s="28">
        <v>82.443787</v>
      </c>
      <c r="O171" s="122">
        <v>1</v>
      </c>
    </row>
    <row r="172" spans="2:15" ht="15" customHeight="1" x14ac:dyDescent="0.2">
      <c r="B172" s="120">
        <v>96</v>
      </c>
      <c r="C172" s="10" t="s">
        <v>347</v>
      </c>
      <c r="D172" s="10" t="s">
        <v>376</v>
      </c>
      <c r="E172" s="28">
        <v>1</v>
      </c>
      <c r="F172" s="28">
        <v>60</v>
      </c>
      <c r="G172" s="28">
        <v>60</v>
      </c>
      <c r="H172" s="28">
        <v>0</v>
      </c>
      <c r="I172" s="28">
        <v>0.27</v>
      </c>
      <c r="J172" s="28">
        <v>0.23</v>
      </c>
      <c r="K172" s="121">
        <v>121.05263157894737</v>
      </c>
      <c r="L172" s="28">
        <v>2</v>
      </c>
      <c r="M172" s="28">
        <v>22.379097999999999</v>
      </c>
      <c r="N172" s="28">
        <v>82.445111999999995</v>
      </c>
      <c r="O172" s="122">
        <v>1</v>
      </c>
    </row>
    <row r="173" spans="2:15" ht="15" customHeight="1" x14ac:dyDescent="0.2">
      <c r="B173" s="120">
        <v>97</v>
      </c>
      <c r="C173" s="10" t="s">
        <v>347</v>
      </c>
      <c r="D173" s="10" t="s">
        <v>377</v>
      </c>
      <c r="E173" s="28">
        <v>1</v>
      </c>
      <c r="F173" s="28">
        <v>60</v>
      </c>
      <c r="G173" s="28">
        <v>60</v>
      </c>
      <c r="H173" s="28">
        <v>0</v>
      </c>
      <c r="I173" s="28">
        <v>0.27</v>
      </c>
      <c r="J173" s="28">
        <v>0.23</v>
      </c>
      <c r="K173" s="121">
        <v>121.05263157894737</v>
      </c>
      <c r="L173" s="28">
        <v>6</v>
      </c>
      <c r="M173" s="28">
        <v>22.372672999999999</v>
      </c>
      <c r="N173" s="28">
        <v>82.436582999999999</v>
      </c>
      <c r="O173" s="122">
        <v>1</v>
      </c>
    </row>
    <row r="174" spans="2:15" ht="15" customHeight="1" x14ac:dyDescent="0.2">
      <c r="B174" s="120">
        <v>98</v>
      </c>
      <c r="C174" s="10" t="s">
        <v>347</v>
      </c>
      <c r="D174" s="10" t="s">
        <v>378</v>
      </c>
      <c r="E174" s="28">
        <v>1</v>
      </c>
      <c r="F174" s="28">
        <v>60</v>
      </c>
      <c r="G174" s="28">
        <v>60</v>
      </c>
      <c r="H174" s="28">
        <v>0</v>
      </c>
      <c r="I174" s="28">
        <v>0.27</v>
      </c>
      <c r="J174" s="28">
        <v>0.23</v>
      </c>
      <c r="K174" s="121">
        <v>121.05263157894737</v>
      </c>
      <c r="L174" s="28">
        <v>2.3199999999999998</v>
      </c>
      <c r="M174" s="28">
        <v>22.375170000000001</v>
      </c>
      <c r="N174" s="28">
        <v>82.490594999999999</v>
      </c>
      <c r="O174" s="122">
        <v>1</v>
      </c>
    </row>
    <row r="175" spans="2:15" ht="15" customHeight="1" x14ac:dyDescent="0.2">
      <c r="B175" s="120">
        <v>99</v>
      </c>
      <c r="C175" s="10" t="s">
        <v>347</v>
      </c>
      <c r="D175" s="10" t="s">
        <v>379</v>
      </c>
      <c r="E175" s="28">
        <v>1</v>
      </c>
      <c r="F175" s="28">
        <v>60</v>
      </c>
      <c r="G175" s="28">
        <v>60</v>
      </c>
      <c r="H175" s="28">
        <v>0</v>
      </c>
      <c r="I175" s="28">
        <v>0.27</v>
      </c>
      <c r="J175" s="28">
        <v>0.23</v>
      </c>
      <c r="K175" s="121">
        <v>121.05263157894737</v>
      </c>
      <c r="L175" s="28">
        <v>2</v>
      </c>
      <c r="M175" s="28">
        <v>22.368736999999999</v>
      </c>
      <c r="N175" s="28">
        <v>82.446898000000004</v>
      </c>
      <c r="O175" s="122">
        <v>1</v>
      </c>
    </row>
    <row r="176" spans="2:15" ht="15" customHeight="1" x14ac:dyDescent="0.2">
      <c r="B176" s="120">
        <v>100</v>
      </c>
      <c r="C176" s="10" t="s">
        <v>347</v>
      </c>
      <c r="D176" s="10" t="s">
        <v>326</v>
      </c>
      <c r="E176" s="28">
        <v>1</v>
      </c>
      <c r="F176" s="28">
        <v>60</v>
      </c>
      <c r="G176" s="28">
        <v>60</v>
      </c>
      <c r="H176" s="28">
        <v>0</v>
      </c>
      <c r="I176" s="28">
        <v>0.27</v>
      </c>
      <c r="J176" s="28">
        <v>0.23</v>
      </c>
      <c r="K176" s="121">
        <v>121.05263157894737</v>
      </c>
      <c r="L176" s="28">
        <v>3</v>
      </c>
      <c r="M176" s="28">
        <v>22.352709999999998</v>
      </c>
      <c r="N176" s="28">
        <v>82.442828000000006</v>
      </c>
      <c r="O176" s="122">
        <v>1</v>
      </c>
    </row>
    <row r="177" spans="2:15" ht="15" customHeight="1" x14ac:dyDescent="0.2">
      <c r="B177" s="120">
        <v>101</v>
      </c>
      <c r="C177" s="10" t="s">
        <v>347</v>
      </c>
      <c r="D177" s="10" t="s">
        <v>380</v>
      </c>
      <c r="E177" s="28">
        <v>1</v>
      </c>
      <c r="F177" s="28">
        <v>60</v>
      </c>
      <c r="G177" s="28">
        <v>60</v>
      </c>
      <c r="H177" s="28">
        <v>0</v>
      </c>
      <c r="I177" s="28">
        <v>0.27</v>
      </c>
      <c r="J177" s="28">
        <v>0.23</v>
      </c>
      <c r="K177" s="121">
        <v>121.05263157894737</v>
      </c>
      <c r="L177" s="28">
        <v>3</v>
      </c>
      <c r="M177" s="28">
        <v>22.369161999999999</v>
      </c>
      <c r="N177" s="28">
        <v>82.447310000000002</v>
      </c>
      <c r="O177" s="122">
        <v>1</v>
      </c>
    </row>
    <row r="178" spans="2:15" ht="15" customHeight="1" x14ac:dyDescent="0.2">
      <c r="B178" s="120">
        <v>102</v>
      </c>
      <c r="C178" s="10" t="s">
        <v>347</v>
      </c>
      <c r="D178" s="10" t="s">
        <v>381</v>
      </c>
      <c r="E178" s="28">
        <v>1</v>
      </c>
      <c r="F178" s="28">
        <v>60</v>
      </c>
      <c r="G178" s="28">
        <v>60</v>
      </c>
      <c r="H178" s="28">
        <v>0</v>
      </c>
      <c r="I178" s="28">
        <v>0.27</v>
      </c>
      <c r="J178" s="28">
        <v>0.23</v>
      </c>
      <c r="K178" s="121">
        <v>121.05263157894737</v>
      </c>
      <c r="L178" s="28">
        <v>2</v>
      </c>
      <c r="M178" s="28">
        <v>22.368095</v>
      </c>
      <c r="N178" s="28">
        <v>82.446072000000001</v>
      </c>
      <c r="O178" s="122">
        <v>1</v>
      </c>
    </row>
    <row r="179" spans="2:15" ht="15" customHeight="1" x14ac:dyDescent="0.2">
      <c r="B179" s="120">
        <v>103</v>
      </c>
      <c r="C179" s="10" t="s">
        <v>403</v>
      </c>
      <c r="D179" s="10" t="s">
        <v>381</v>
      </c>
      <c r="E179" s="28">
        <v>1</v>
      </c>
      <c r="F179" s="28">
        <v>4</v>
      </c>
      <c r="G179" s="28">
        <v>2</v>
      </c>
      <c r="H179" s="28">
        <v>2</v>
      </c>
      <c r="I179" s="28">
        <v>0.62</v>
      </c>
      <c r="J179" s="28">
        <v>0.08</v>
      </c>
      <c r="K179" s="121">
        <v>42.10526315789474</v>
      </c>
      <c r="L179" s="28">
        <v>2</v>
      </c>
      <c r="M179" s="28">
        <v>22.350480000000001</v>
      </c>
      <c r="N179" s="28">
        <v>82.437556999999998</v>
      </c>
      <c r="O179" s="122">
        <v>1</v>
      </c>
    </row>
    <row r="180" spans="2:15" ht="15" customHeight="1" x14ac:dyDescent="0.2">
      <c r="B180" s="120">
        <v>104</v>
      </c>
      <c r="C180" s="10" t="s">
        <v>404</v>
      </c>
      <c r="D180" s="10" t="s">
        <v>382</v>
      </c>
      <c r="E180" s="28">
        <v>1</v>
      </c>
      <c r="F180" s="28">
        <v>4</v>
      </c>
      <c r="G180" s="28">
        <v>2</v>
      </c>
      <c r="H180" s="28">
        <v>2</v>
      </c>
      <c r="I180" s="28">
        <v>0.62</v>
      </c>
      <c r="J180" s="28">
        <v>0.08</v>
      </c>
      <c r="K180" s="121">
        <v>42.10526315789474</v>
      </c>
      <c r="L180" s="28">
        <v>2</v>
      </c>
      <c r="M180" s="28">
        <v>22.350432999999999</v>
      </c>
      <c r="N180" s="28">
        <v>82.437612000000001</v>
      </c>
      <c r="O180" s="122">
        <v>1</v>
      </c>
    </row>
    <row r="181" spans="2:15" ht="15" customHeight="1" x14ac:dyDescent="0.2">
      <c r="B181" s="120">
        <v>105</v>
      </c>
      <c r="C181" s="10" t="s">
        <v>347</v>
      </c>
      <c r="D181" s="10" t="s">
        <v>383</v>
      </c>
      <c r="E181" s="28">
        <v>1</v>
      </c>
      <c r="F181" s="28">
        <v>60</v>
      </c>
      <c r="G181" s="28">
        <v>60</v>
      </c>
      <c r="H181" s="28">
        <v>0</v>
      </c>
      <c r="I181" s="28">
        <v>0.27</v>
      </c>
      <c r="J181" s="28">
        <v>0.23</v>
      </c>
      <c r="K181" s="121">
        <v>121.05263157894737</v>
      </c>
      <c r="L181" s="28">
        <v>6</v>
      </c>
      <c r="M181" s="28">
        <v>22.362801999999999</v>
      </c>
      <c r="N181" s="28">
        <v>82.435332000000002</v>
      </c>
      <c r="O181" s="122">
        <v>1</v>
      </c>
    </row>
    <row r="182" spans="2:15" ht="15" customHeight="1" x14ac:dyDescent="0.2">
      <c r="B182" s="120">
        <v>106</v>
      </c>
      <c r="C182" s="10" t="s">
        <v>347</v>
      </c>
      <c r="D182" s="10" t="s">
        <v>384</v>
      </c>
      <c r="E182" s="28">
        <v>1</v>
      </c>
      <c r="F182" s="28">
        <v>60</v>
      </c>
      <c r="G182" s="28">
        <v>60</v>
      </c>
      <c r="H182" s="28">
        <v>0</v>
      </c>
      <c r="I182" s="28">
        <v>0.27</v>
      </c>
      <c r="J182" s="28">
        <v>0.23</v>
      </c>
      <c r="K182" s="121">
        <v>121.05263157894737</v>
      </c>
      <c r="L182" s="28">
        <v>8</v>
      </c>
      <c r="M182" s="28">
        <v>22.374185000000001</v>
      </c>
      <c r="N182" s="28">
        <v>82.439428000000007</v>
      </c>
      <c r="O182" s="122">
        <v>1</v>
      </c>
    </row>
    <row r="183" spans="2:15" ht="15" customHeight="1" x14ac:dyDescent="0.2">
      <c r="B183" s="120">
        <v>107</v>
      </c>
      <c r="C183" s="10" t="s">
        <v>403</v>
      </c>
      <c r="D183" s="10" t="s">
        <v>384</v>
      </c>
      <c r="E183" s="28">
        <v>1</v>
      </c>
      <c r="F183" s="28">
        <v>4</v>
      </c>
      <c r="G183" s="28">
        <v>2</v>
      </c>
      <c r="H183" s="28">
        <v>2</v>
      </c>
      <c r="I183" s="28">
        <v>0.62</v>
      </c>
      <c r="J183" s="28">
        <v>0.08</v>
      </c>
      <c r="K183" s="121">
        <v>42.10526315789474</v>
      </c>
      <c r="L183" s="28">
        <v>1</v>
      </c>
      <c r="M183" s="28">
        <v>22.377247000000001</v>
      </c>
      <c r="N183" s="28">
        <v>82.438379999999995</v>
      </c>
      <c r="O183" s="122">
        <v>1</v>
      </c>
    </row>
    <row r="184" spans="2:15" ht="15" customHeight="1" x14ac:dyDescent="0.2">
      <c r="B184" s="120">
        <v>108</v>
      </c>
      <c r="C184" s="10" t="s">
        <v>404</v>
      </c>
      <c r="D184" s="10" t="s">
        <v>384</v>
      </c>
      <c r="E184" s="28">
        <v>1</v>
      </c>
      <c r="F184" s="28">
        <v>4</v>
      </c>
      <c r="G184" s="28">
        <v>2</v>
      </c>
      <c r="H184" s="28">
        <v>2</v>
      </c>
      <c r="I184" s="28">
        <v>0.62</v>
      </c>
      <c r="J184" s="28">
        <v>0.08</v>
      </c>
      <c r="K184" s="121">
        <v>42.10526315789474</v>
      </c>
      <c r="L184" s="28">
        <v>1</v>
      </c>
      <c r="M184" s="28">
        <v>22.366737000000001</v>
      </c>
      <c r="N184" s="28">
        <v>82.442627000000002</v>
      </c>
      <c r="O184" s="122">
        <v>1</v>
      </c>
    </row>
    <row r="185" spans="2:15" ht="15" customHeight="1" x14ac:dyDescent="0.2">
      <c r="B185" s="120">
        <v>109</v>
      </c>
      <c r="C185" s="10" t="s">
        <v>347</v>
      </c>
      <c r="D185" s="10" t="s">
        <v>385</v>
      </c>
      <c r="E185" s="28">
        <v>1</v>
      </c>
      <c r="F185" s="28">
        <v>60</v>
      </c>
      <c r="G185" s="28">
        <v>60</v>
      </c>
      <c r="H185" s="28">
        <v>0</v>
      </c>
      <c r="I185" s="28">
        <v>0.27</v>
      </c>
      <c r="J185" s="28">
        <v>0.23</v>
      </c>
      <c r="K185" s="121">
        <v>121.05263157894737</v>
      </c>
      <c r="L185" s="28">
        <v>1.72</v>
      </c>
      <c r="M185" s="28">
        <v>22.354376999999999</v>
      </c>
      <c r="N185" s="28">
        <v>82.437416999999996</v>
      </c>
      <c r="O185" s="122">
        <v>1</v>
      </c>
    </row>
    <row r="186" spans="2:15" ht="15" customHeight="1" x14ac:dyDescent="0.2">
      <c r="B186" s="120">
        <v>110</v>
      </c>
      <c r="C186" s="10" t="s">
        <v>404</v>
      </c>
      <c r="D186" s="10" t="s">
        <v>385</v>
      </c>
      <c r="E186" s="28">
        <v>1</v>
      </c>
      <c r="F186" s="28">
        <v>4</v>
      </c>
      <c r="G186" s="28">
        <v>2</v>
      </c>
      <c r="H186" s="28">
        <v>2</v>
      </c>
      <c r="I186" s="28">
        <v>0.62</v>
      </c>
      <c r="J186" s="28">
        <v>0.08</v>
      </c>
      <c r="K186" s="121">
        <v>42.10526315789474</v>
      </c>
      <c r="L186" s="28">
        <v>1</v>
      </c>
      <c r="M186" s="28">
        <v>22.354006999999999</v>
      </c>
      <c r="N186" s="28">
        <v>82.433672999999999</v>
      </c>
      <c r="O186" s="122">
        <v>1</v>
      </c>
    </row>
    <row r="187" spans="2:15" ht="15" customHeight="1" x14ac:dyDescent="0.2">
      <c r="B187" s="120">
        <v>111</v>
      </c>
      <c r="C187" s="10" t="s">
        <v>403</v>
      </c>
      <c r="D187" s="10" t="s">
        <v>379</v>
      </c>
      <c r="E187" s="28">
        <v>1</v>
      </c>
      <c r="F187" s="28">
        <v>4</v>
      </c>
      <c r="G187" s="28">
        <v>2</v>
      </c>
      <c r="H187" s="28">
        <v>2</v>
      </c>
      <c r="I187" s="28">
        <v>0.62</v>
      </c>
      <c r="J187" s="28">
        <v>0.08</v>
      </c>
      <c r="K187" s="121">
        <v>42.10526315789474</v>
      </c>
      <c r="L187" s="28">
        <v>2</v>
      </c>
      <c r="M187" s="28">
        <v>22.368736999999999</v>
      </c>
      <c r="N187" s="28">
        <v>82.446898000000004</v>
      </c>
      <c r="O187" s="122">
        <v>1</v>
      </c>
    </row>
    <row r="188" spans="2:15" ht="15" customHeight="1" x14ac:dyDescent="0.2">
      <c r="B188" s="120">
        <v>112</v>
      </c>
      <c r="C188" s="10" t="s">
        <v>404</v>
      </c>
      <c r="D188" s="10" t="s">
        <v>386</v>
      </c>
      <c r="E188" s="28">
        <v>1</v>
      </c>
      <c r="F188" s="28">
        <v>4</v>
      </c>
      <c r="G188" s="28">
        <v>2</v>
      </c>
      <c r="H188" s="28">
        <v>2</v>
      </c>
      <c r="I188" s="28">
        <v>0.62</v>
      </c>
      <c r="J188" s="28">
        <v>0.08</v>
      </c>
      <c r="K188" s="121">
        <v>42.10526315789474</v>
      </c>
      <c r="L188" s="28">
        <v>1.5</v>
      </c>
      <c r="M188" s="28">
        <v>22.352968000000001</v>
      </c>
      <c r="N188" s="28">
        <v>82.428285000000002</v>
      </c>
      <c r="O188" s="122">
        <v>1</v>
      </c>
    </row>
    <row r="189" spans="2:15" ht="15" customHeight="1" x14ac:dyDescent="0.2">
      <c r="B189" s="120">
        <v>113</v>
      </c>
      <c r="C189" s="10" t="s">
        <v>348</v>
      </c>
      <c r="D189" s="10" t="s">
        <v>387</v>
      </c>
      <c r="E189" s="28">
        <v>1</v>
      </c>
      <c r="F189" s="28">
        <v>0</v>
      </c>
      <c r="G189" s="28">
        <v>6</v>
      </c>
      <c r="H189" s="28">
        <v>9</v>
      </c>
      <c r="I189" s="28">
        <v>2.1</v>
      </c>
      <c r="J189" s="28">
        <v>0.64</v>
      </c>
      <c r="K189" s="121">
        <v>336.84210526315792</v>
      </c>
      <c r="L189" s="28">
        <v>6</v>
      </c>
      <c r="M189" s="28">
        <v>22.355727999999999</v>
      </c>
      <c r="N189" s="28">
        <v>82.441692000000003</v>
      </c>
      <c r="O189" s="122">
        <v>1</v>
      </c>
    </row>
    <row r="190" spans="2:15" ht="15" customHeight="1" x14ac:dyDescent="0.2">
      <c r="B190" s="120">
        <v>114</v>
      </c>
      <c r="C190" s="10" t="s">
        <v>404</v>
      </c>
      <c r="D190" s="10" t="s">
        <v>387</v>
      </c>
      <c r="E190" s="28">
        <v>1</v>
      </c>
      <c r="F190" s="28">
        <v>4</v>
      </c>
      <c r="G190" s="28">
        <v>2</v>
      </c>
      <c r="H190" s="28">
        <v>2</v>
      </c>
      <c r="I190" s="28">
        <v>0.62</v>
      </c>
      <c r="J190" s="28">
        <v>0.08</v>
      </c>
      <c r="K190" s="121">
        <v>42.10526315789474</v>
      </c>
      <c r="L190" s="28">
        <v>6</v>
      </c>
      <c r="M190" s="28">
        <v>22.352467999999998</v>
      </c>
      <c r="N190" s="28">
        <v>82.428785000000005</v>
      </c>
      <c r="O190" s="122">
        <v>1</v>
      </c>
    </row>
    <row r="191" spans="2:15" ht="15" customHeight="1" x14ac:dyDescent="0.2">
      <c r="B191" s="120">
        <v>115</v>
      </c>
      <c r="C191" s="10" t="s">
        <v>348</v>
      </c>
      <c r="D191" s="10" t="s">
        <v>388</v>
      </c>
      <c r="E191" s="28">
        <v>1</v>
      </c>
      <c r="F191" s="28">
        <v>0</v>
      </c>
      <c r="G191" s="28">
        <v>6</v>
      </c>
      <c r="H191" s="28">
        <v>9</v>
      </c>
      <c r="I191" s="28">
        <v>2.1</v>
      </c>
      <c r="J191" s="28">
        <v>0.64</v>
      </c>
      <c r="K191" s="121">
        <v>336.84210526315792</v>
      </c>
      <c r="L191" s="28">
        <v>3</v>
      </c>
      <c r="M191" s="28">
        <v>22.355820000000001</v>
      </c>
      <c r="N191" s="28">
        <v>82.431560000000005</v>
      </c>
      <c r="O191" s="122">
        <v>1</v>
      </c>
    </row>
    <row r="192" spans="2:15" ht="15" customHeight="1" x14ac:dyDescent="0.2">
      <c r="B192" s="120">
        <v>116</v>
      </c>
      <c r="C192" s="10" t="s">
        <v>348</v>
      </c>
      <c r="D192" s="10" t="s">
        <v>389</v>
      </c>
      <c r="E192" s="28">
        <v>1</v>
      </c>
      <c r="F192" s="28">
        <v>0</v>
      </c>
      <c r="G192" s="28">
        <v>6</v>
      </c>
      <c r="H192" s="28">
        <v>9</v>
      </c>
      <c r="I192" s="28">
        <v>2.1</v>
      </c>
      <c r="J192" s="28">
        <v>0.64</v>
      </c>
      <c r="K192" s="121">
        <v>336.84210526315792</v>
      </c>
      <c r="L192" s="28">
        <v>4.24</v>
      </c>
      <c r="M192" s="28">
        <v>22.372170000000001</v>
      </c>
      <c r="N192" s="28">
        <v>82.443595000000002</v>
      </c>
      <c r="O192" s="122">
        <v>1</v>
      </c>
    </row>
    <row r="193" spans="2:15" ht="15" customHeight="1" x14ac:dyDescent="0.2">
      <c r="B193" s="120">
        <v>117</v>
      </c>
      <c r="C193" s="10" t="s">
        <v>347</v>
      </c>
      <c r="D193" s="10" t="s">
        <v>390</v>
      </c>
      <c r="E193" s="28">
        <v>1</v>
      </c>
      <c r="F193" s="28">
        <v>60</v>
      </c>
      <c r="G193" s="28">
        <v>60</v>
      </c>
      <c r="H193" s="28">
        <v>0</v>
      </c>
      <c r="I193" s="28">
        <v>0.27</v>
      </c>
      <c r="J193" s="28">
        <v>0.23</v>
      </c>
      <c r="K193" s="121">
        <v>121.05263157894737</v>
      </c>
      <c r="L193" s="28">
        <v>1.5</v>
      </c>
      <c r="M193" s="28">
        <v>22.372772999999999</v>
      </c>
      <c r="N193" s="28">
        <v>82.432582999999994</v>
      </c>
      <c r="O193" s="122">
        <v>1</v>
      </c>
    </row>
    <row r="194" spans="2:15" ht="15" customHeight="1" x14ac:dyDescent="0.2">
      <c r="B194" s="120">
        <v>118</v>
      </c>
      <c r="C194" s="10" t="s">
        <v>347</v>
      </c>
      <c r="D194" s="10" t="s">
        <v>391</v>
      </c>
      <c r="E194" s="28">
        <v>1</v>
      </c>
      <c r="F194" s="28">
        <v>60</v>
      </c>
      <c r="G194" s="28">
        <v>60</v>
      </c>
      <c r="H194" s="28">
        <v>0</v>
      </c>
      <c r="I194" s="28">
        <v>0.27</v>
      </c>
      <c r="J194" s="28">
        <v>0.23</v>
      </c>
      <c r="K194" s="121">
        <v>121.05263157894737</v>
      </c>
      <c r="L194" s="28">
        <v>0.85</v>
      </c>
      <c r="M194" s="28">
        <v>22.355619999999998</v>
      </c>
      <c r="N194" s="28">
        <v>82.431060000000002</v>
      </c>
      <c r="O194" s="122">
        <v>1</v>
      </c>
    </row>
    <row r="195" spans="2:15" ht="15" customHeight="1" x14ac:dyDescent="0.2">
      <c r="B195" s="120">
        <v>119</v>
      </c>
      <c r="C195" s="10" t="s">
        <v>348</v>
      </c>
      <c r="D195" s="10" t="s">
        <v>392</v>
      </c>
      <c r="E195" s="28">
        <v>1</v>
      </c>
      <c r="F195" s="28">
        <v>0</v>
      </c>
      <c r="G195" s="28">
        <v>6</v>
      </c>
      <c r="H195" s="28">
        <v>9</v>
      </c>
      <c r="I195" s="28">
        <v>2.1</v>
      </c>
      <c r="J195" s="28">
        <v>0.64</v>
      </c>
      <c r="K195" s="121">
        <v>336.84210526315792</v>
      </c>
      <c r="L195" s="28">
        <v>5.55</v>
      </c>
      <c r="M195" s="28">
        <v>22.37237</v>
      </c>
      <c r="N195" s="28">
        <v>82.443494999999999</v>
      </c>
      <c r="O195" s="122">
        <v>1</v>
      </c>
    </row>
    <row r="196" spans="2:15" ht="15" customHeight="1" x14ac:dyDescent="0.2">
      <c r="B196" s="120">
        <v>120</v>
      </c>
      <c r="C196" s="10" t="s">
        <v>347</v>
      </c>
      <c r="D196" s="10" t="s">
        <v>387</v>
      </c>
      <c r="E196" s="28">
        <v>1</v>
      </c>
      <c r="F196" s="28">
        <v>60</v>
      </c>
      <c r="G196" s="28">
        <v>60</v>
      </c>
      <c r="H196" s="28">
        <v>0</v>
      </c>
      <c r="I196" s="28">
        <v>0.27</v>
      </c>
      <c r="J196" s="28">
        <v>0.23</v>
      </c>
      <c r="K196" s="121">
        <v>121.05263157894737</v>
      </c>
      <c r="L196" s="28">
        <v>6</v>
      </c>
      <c r="M196" s="28">
        <v>22.355692999999999</v>
      </c>
      <c r="N196" s="28">
        <v>82.441708000000006</v>
      </c>
      <c r="O196" s="122">
        <v>1</v>
      </c>
    </row>
    <row r="197" spans="2:15" ht="15" customHeight="1" x14ac:dyDescent="0.2">
      <c r="B197" s="120">
        <v>121</v>
      </c>
      <c r="C197" s="10" t="s">
        <v>403</v>
      </c>
      <c r="D197" s="10" t="s">
        <v>393</v>
      </c>
      <c r="E197" s="28">
        <v>1</v>
      </c>
      <c r="F197" s="28">
        <v>4</v>
      </c>
      <c r="G197" s="28">
        <v>2</v>
      </c>
      <c r="H197" s="28">
        <v>2</v>
      </c>
      <c r="I197" s="28">
        <v>0.62</v>
      </c>
      <c r="J197" s="28">
        <v>0.08</v>
      </c>
      <c r="K197" s="121">
        <v>42.10526315789474</v>
      </c>
      <c r="L197" s="28">
        <v>3</v>
      </c>
      <c r="M197" s="28">
        <v>22.380465000000001</v>
      </c>
      <c r="N197" s="28">
        <v>82.440065000000004</v>
      </c>
      <c r="O197" s="122">
        <v>1</v>
      </c>
    </row>
    <row r="198" spans="2:15" ht="15" customHeight="1" x14ac:dyDescent="0.2">
      <c r="B198" s="120">
        <v>122</v>
      </c>
      <c r="C198" s="10" t="s">
        <v>347</v>
      </c>
      <c r="D198" s="10" t="s">
        <v>393</v>
      </c>
      <c r="E198" s="28">
        <v>1</v>
      </c>
      <c r="F198" s="28">
        <v>60</v>
      </c>
      <c r="G198" s="28">
        <v>60</v>
      </c>
      <c r="H198" s="28">
        <v>0</v>
      </c>
      <c r="I198" s="28">
        <v>0.27</v>
      </c>
      <c r="J198" s="28">
        <v>0.23</v>
      </c>
      <c r="K198" s="121">
        <v>121.05263157894737</v>
      </c>
      <c r="L198" s="28">
        <v>2</v>
      </c>
      <c r="M198" s="28">
        <v>22.380465000000001</v>
      </c>
      <c r="N198" s="28">
        <v>82.440065000000004</v>
      </c>
      <c r="O198" s="122">
        <v>1</v>
      </c>
    </row>
    <row r="199" spans="2:15" ht="15" customHeight="1" x14ac:dyDescent="0.2">
      <c r="B199" s="120">
        <v>123</v>
      </c>
      <c r="C199" s="10" t="s">
        <v>403</v>
      </c>
      <c r="D199" s="10" t="s">
        <v>394</v>
      </c>
      <c r="E199" s="28">
        <v>1</v>
      </c>
      <c r="F199" s="28">
        <v>4</v>
      </c>
      <c r="G199" s="28">
        <v>2</v>
      </c>
      <c r="H199" s="28">
        <v>2</v>
      </c>
      <c r="I199" s="28">
        <v>0.62</v>
      </c>
      <c r="J199" s="28">
        <v>0.08</v>
      </c>
      <c r="K199" s="121">
        <v>42.10526315789474</v>
      </c>
      <c r="L199" s="28">
        <v>3</v>
      </c>
      <c r="M199" s="28">
        <v>22.373037</v>
      </c>
      <c r="N199" s="28">
        <v>82.441748000000004</v>
      </c>
      <c r="O199" s="122">
        <v>1</v>
      </c>
    </row>
    <row r="200" spans="2:15" ht="15" customHeight="1" x14ac:dyDescent="0.2">
      <c r="B200" s="120">
        <v>124</v>
      </c>
      <c r="C200" s="10" t="s">
        <v>404</v>
      </c>
      <c r="D200" s="10" t="s">
        <v>395</v>
      </c>
      <c r="E200" s="28">
        <v>1</v>
      </c>
      <c r="F200" s="28">
        <v>4</v>
      </c>
      <c r="G200" s="28">
        <v>2</v>
      </c>
      <c r="H200" s="28">
        <v>2</v>
      </c>
      <c r="I200" s="28">
        <v>0.62</v>
      </c>
      <c r="J200" s="28">
        <v>0.08</v>
      </c>
      <c r="K200" s="121">
        <v>42.10526315789474</v>
      </c>
      <c r="L200" s="28">
        <v>0.25</v>
      </c>
      <c r="M200" s="28">
        <v>22.370902000000001</v>
      </c>
      <c r="N200" s="28">
        <v>82.442217999999997</v>
      </c>
      <c r="O200" s="122">
        <v>1</v>
      </c>
    </row>
    <row r="201" spans="2:15" ht="15" customHeight="1" x14ac:dyDescent="0.2">
      <c r="B201" s="120">
        <v>125</v>
      </c>
      <c r="C201" s="10" t="s">
        <v>347</v>
      </c>
      <c r="D201" s="10" t="s">
        <v>396</v>
      </c>
      <c r="E201" s="28">
        <v>1</v>
      </c>
      <c r="F201" s="28">
        <v>60</v>
      </c>
      <c r="G201" s="28">
        <v>60</v>
      </c>
      <c r="H201" s="28">
        <v>0</v>
      </c>
      <c r="I201" s="28">
        <v>0.27</v>
      </c>
      <c r="J201" s="28">
        <v>0.23</v>
      </c>
      <c r="K201" s="121">
        <v>121.05263157894737</v>
      </c>
      <c r="L201" s="28">
        <v>3</v>
      </c>
      <c r="M201" s="28">
        <v>82.436584999999994</v>
      </c>
      <c r="N201" s="28">
        <v>82.372673000000006</v>
      </c>
      <c r="O201" s="122">
        <v>1</v>
      </c>
    </row>
    <row r="202" spans="2:15" ht="15" customHeight="1" x14ac:dyDescent="0.2">
      <c r="B202" s="120">
        <v>126</v>
      </c>
      <c r="C202" s="10" t="s">
        <v>347</v>
      </c>
      <c r="D202" s="10" t="s">
        <v>394</v>
      </c>
      <c r="E202" s="28">
        <v>1</v>
      </c>
      <c r="F202" s="28">
        <v>60</v>
      </c>
      <c r="G202" s="28">
        <v>60</v>
      </c>
      <c r="H202" s="28">
        <v>0</v>
      </c>
      <c r="I202" s="28">
        <v>0.27</v>
      </c>
      <c r="J202" s="28">
        <v>0.23</v>
      </c>
      <c r="K202" s="121">
        <v>121.05263157894737</v>
      </c>
      <c r="L202" s="28">
        <v>3</v>
      </c>
      <c r="M202" s="28">
        <v>22.375170000000001</v>
      </c>
      <c r="N202" s="28">
        <v>82.440595000000002</v>
      </c>
      <c r="O202" s="122">
        <v>1</v>
      </c>
    </row>
    <row r="203" spans="2:15" ht="15" customHeight="1" x14ac:dyDescent="0.2">
      <c r="B203" s="120">
        <v>127</v>
      </c>
      <c r="C203" s="10" t="s">
        <v>347</v>
      </c>
      <c r="D203" s="10" t="s">
        <v>397</v>
      </c>
      <c r="E203" s="28">
        <v>1</v>
      </c>
      <c r="F203" s="28">
        <v>60</v>
      </c>
      <c r="G203" s="28">
        <v>60</v>
      </c>
      <c r="H203" s="28">
        <v>0</v>
      </c>
      <c r="I203" s="28">
        <v>0.27</v>
      </c>
      <c r="J203" s="28">
        <v>0.23</v>
      </c>
      <c r="K203" s="121">
        <v>121.05263157894737</v>
      </c>
      <c r="L203" s="28">
        <v>4</v>
      </c>
      <c r="M203" s="28">
        <v>22.372672999999999</v>
      </c>
      <c r="N203" s="28">
        <v>82.436582999999999</v>
      </c>
      <c r="O203" s="122">
        <v>1</v>
      </c>
    </row>
    <row r="204" spans="2:15" ht="15" customHeight="1" x14ac:dyDescent="0.2">
      <c r="B204" s="120">
        <v>128</v>
      </c>
      <c r="C204" s="10" t="s">
        <v>347</v>
      </c>
      <c r="D204" s="10" t="s">
        <v>398</v>
      </c>
      <c r="E204" s="28">
        <v>1</v>
      </c>
      <c r="F204" s="28">
        <v>60</v>
      </c>
      <c r="G204" s="28">
        <v>60</v>
      </c>
      <c r="H204" s="28">
        <v>0</v>
      </c>
      <c r="I204" s="28">
        <v>0.27</v>
      </c>
      <c r="J204" s="28">
        <v>0.23</v>
      </c>
      <c r="K204" s="121">
        <v>121.05263157894737</v>
      </c>
      <c r="L204" s="28">
        <v>5.57</v>
      </c>
      <c r="M204" s="28">
        <v>22.368670000000002</v>
      </c>
      <c r="N204" s="28">
        <v>82.445397</v>
      </c>
      <c r="O204" s="122">
        <v>1</v>
      </c>
    </row>
    <row r="205" spans="2:15" ht="15" customHeight="1" x14ac:dyDescent="0.2">
      <c r="B205" s="120">
        <v>129</v>
      </c>
      <c r="C205" s="10" t="s">
        <v>347</v>
      </c>
      <c r="D205" s="10" t="s">
        <v>399</v>
      </c>
      <c r="E205" s="28">
        <v>1</v>
      </c>
      <c r="F205" s="28">
        <v>60</v>
      </c>
      <c r="G205" s="28">
        <v>60</v>
      </c>
      <c r="H205" s="28">
        <v>0</v>
      </c>
      <c r="I205" s="28">
        <v>0.27</v>
      </c>
      <c r="J205" s="28">
        <v>0.23</v>
      </c>
      <c r="K205" s="121">
        <v>121.05263157894737</v>
      </c>
      <c r="L205" s="28">
        <v>0.4</v>
      </c>
      <c r="M205" s="28">
        <v>22.368736999999999</v>
      </c>
      <c r="N205" s="28">
        <v>82.446898000000004</v>
      </c>
      <c r="O205" s="122">
        <v>1</v>
      </c>
    </row>
    <row r="206" spans="2:15" ht="15" customHeight="1" x14ac:dyDescent="0.2">
      <c r="B206" s="120">
        <v>130</v>
      </c>
      <c r="C206" s="10" t="s">
        <v>403</v>
      </c>
      <c r="D206" s="10" t="s">
        <v>400</v>
      </c>
      <c r="E206" s="28">
        <v>1</v>
      </c>
      <c r="F206" s="28">
        <v>4</v>
      </c>
      <c r="G206" s="28">
        <v>2</v>
      </c>
      <c r="H206" s="28">
        <v>2</v>
      </c>
      <c r="I206" s="28">
        <v>0.62</v>
      </c>
      <c r="J206" s="28">
        <v>0.08</v>
      </c>
      <c r="K206" s="121">
        <v>42.10526315789474</v>
      </c>
      <c r="L206" s="28">
        <v>2</v>
      </c>
      <c r="M206" s="28">
        <v>22.374773000000001</v>
      </c>
      <c r="N206" s="28">
        <v>82.433582999999999</v>
      </c>
      <c r="O206" s="122">
        <v>1</v>
      </c>
    </row>
    <row r="207" spans="2:15" ht="15" customHeight="1" x14ac:dyDescent="0.25">
      <c r="B207" s="17"/>
      <c r="C207" s="42"/>
      <c r="D207" s="43"/>
      <c r="E207" s="44"/>
      <c r="F207" s="44"/>
      <c r="G207" s="44"/>
      <c r="H207" s="44"/>
      <c r="I207" s="41"/>
      <c r="J207" s="41"/>
      <c r="K207" s="41"/>
      <c r="L207" s="11"/>
      <c r="M207" s="103"/>
      <c r="N207" s="104"/>
      <c r="O207" s="64"/>
    </row>
    <row r="208" spans="2:15" s="113" customFormat="1" ht="15" customHeight="1" thickBot="1" x14ac:dyDescent="0.3">
      <c r="B208" s="146" t="s">
        <v>251</v>
      </c>
      <c r="C208" s="147"/>
      <c r="D208" s="148"/>
      <c r="E208" s="109">
        <f>SUM(E207:E207)+SUM(E77:E206)</f>
        <v>130</v>
      </c>
      <c r="F208" s="109"/>
      <c r="G208" s="109"/>
      <c r="H208" s="109"/>
      <c r="I208" s="110">
        <f>SUM(I207:I207)+SUM(I77:I206)</f>
        <v>121.98</v>
      </c>
      <c r="J208" s="110">
        <f>SUM(J207:J207)+SUM(J77:J206)</f>
        <v>75.820000000000007</v>
      </c>
      <c r="K208" s="111">
        <f>SUM(K207:K207)+SUM(K77:K206)</f>
        <v>39905.263157894675</v>
      </c>
      <c r="L208" s="111">
        <f>SUM(L207:L207)+SUM(L77:L206)</f>
        <v>293.19999999999993</v>
      </c>
      <c r="M208" s="111"/>
      <c r="N208" s="111"/>
      <c r="O208" s="112">
        <f>SUM(O207:O207)+SUM(O77:O206)</f>
        <v>154</v>
      </c>
    </row>
  </sheetData>
  <mergeCells count="20">
    <mergeCell ref="R7:S7"/>
    <mergeCell ref="I16:L16"/>
    <mergeCell ref="D73:O73"/>
    <mergeCell ref="E3:L3"/>
    <mergeCell ref="B208:D208"/>
    <mergeCell ref="E5:O5"/>
    <mergeCell ref="M75:N75"/>
    <mergeCell ref="B1:O1"/>
    <mergeCell ref="I17:L17"/>
    <mergeCell ref="E9:L9"/>
    <mergeCell ref="B76:O76"/>
    <mergeCell ref="B74:B75"/>
    <mergeCell ref="C74:C75"/>
    <mergeCell ref="D74:D75"/>
    <mergeCell ref="E74:E75"/>
    <mergeCell ref="F74:H74"/>
    <mergeCell ref="E6:K6"/>
    <mergeCell ref="E7:K7"/>
    <mergeCell ref="E8:K8"/>
    <mergeCell ref="O74:O75"/>
  </mergeCells>
  <phoneticPr fontId="4" type="noConversion"/>
  <pageMargins left="0.7" right="0.7" top="0.75" bottom="0.75" header="0.3" footer="0.3"/>
  <pageSetup paperSize="9"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J40" sqref="J40"/>
    </sheetView>
  </sheetViews>
  <sheetFormatPr defaultRowHeight="15" x14ac:dyDescent="0.25"/>
  <cols>
    <col min="1" max="1" width="62.7109375" customWidth="1"/>
  </cols>
  <sheetData>
    <row r="1" spans="1:7" ht="21" customHeight="1" x14ac:dyDescent="0.25">
      <c r="A1" s="154" t="s">
        <v>252</v>
      </c>
      <c r="B1" s="154"/>
      <c r="C1" s="154"/>
      <c r="D1" s="154"/>
      <c r="E1" s="154"/>
      <c r="F1" s="154"/>
      <c r="G1" s="76" t="s">
        <v>253</v>
      </c>
    </row>
    <row r="2" spans="1:7" x14ac:dyDescent="0.25">
      <c r="A2" s="153" t="s">
        <v>47</v>
      </c>
      <c r="B2" s="153"/>
      <c r="C2" s="153"/>
      <c r="D2" s="153"/>
      <c r="E2" s="153"/>
      <c r="F2" s="153"/>
      <c r="G2" s="153"/>
    </row>
    <row r="3" spans="1:7" x14ac:dyDescent="0.25">
      <c r="A3" s="77" t="s">
        <v>48</v>
      </c>
      <c r="B3" s="152">
        <v>302</v>
      </c>
      <c r="C3" s="152"/>
      <c r="D3" s="152"/>
      <c r="E3" s="152"/>
      <c r="F3" s="152"/>
      <c r="G3" s="152"/>
    </row>
    <row r="4" spans="1:7" x14ac:dyDescent="0.25">
      <c r="A4" s="77" t="s">
        <v>49</v>
      </c>
      <c r="B4" s="155">
        <v>1445</v>
      </c>
      <c r="C4" s="155"/>
      <c r="D4" s="155"/>
      <c r="E4" s="155"/>
      <c r="F4" s="155"/>
      <c r="G4" s="155"/>
    </row>
    <row r="5" spans="1:7" x14ac:dyDescent="0.25">
      <c r="A5" s="77" t="s">
        <v>50</v>
      </c>
      <c r="B5" s="152">
        <v>291</v>
      </c>
      <c r="C5" s="152"/>
      <c r="D5" s="152"/>
      <c r="E5" s="152"/>
      <c r="F5" s="152"/>
      <c r="G5" s="152"/>
    </row>
    <row r="6" spans="1:7" x14ac:dyDescent="0.25">
      <c r="A6" s="77" t="s">
        <v>51</v>
      </c>
      <c r="B6" s="155">
        <v>1329</v>
      </c>
      <c r="C6" s="155"/>
      <c r="D6" s="155"/>
      <c r="E6" s="155"/>
      <c r="F6" s="155"/>
      <c r="G6" s="155"/>
    </row>
    <row r="7" spans="1:7" x14ac:dyDescent="0.25">
      <c r="A7" s="77" t="s">
        <v>52</v>
      </c>
      <c r="B7" s="152">
        <v>1.05</v>
      </c>
      <c r="C7" s="152"/>
      <c r="D7" s="152"/>
      <c r="E7" s="152"/>
      <c r="F7" s="152"/>
      <c r="G7" s="152"/>
    </row>
    <row r="8" spans="1:7" x14ac:dyDescent="0.25">
      <c r="A8" s="77" t="s">
        <v>53</v>
      </c>
      <c r="B8" s="152">
        <v>65.459999999999994</v>
      </c>
      <c r="C8" s="152"/>
      <c r="D8" s="152"/>
      <c r="E8" s="152"/>
      <c r="F8" s="152"/>
      <c r="G8" s="152"/>
    </row>
    <row r="9" spans="1:7" ht="21" x14ac:dyDescent="0.25">
      <c r="A9" s="78" t="s">
        <v>54</v>
      </c>
      <c r="B9" s="79" t="s">
        <v>55</v>
      </c>
      <c r="C9" s="79" t="s">
        <v>56</v>
      </c>
      <c r="D9" s="79" t="s">
        <v>57</v>
      </c>
      <c r="E9" s="79" t="s">
        <v>58</v>
      </c>
      <c r="F9" s="79" t="s">
        <v>59</v>
      </c>
      <c r="G9" s="80" t="s">
        <v>60</v>
      </c>
    </row>
    <row r="10" spans="1:7" x14ac:dyDescent="0.25">
      <c r="A10" s="77" t="s">
        <v>61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2"/>
    </row>
    <row r="11" spans="1:7" x14ac:dyDescent="0.25">
      <c r="A11" s="77" t="s">
        <v>62</v>
      </c>
      <c r="B11" s="83">
        <v>9390</v>
      </c>
      <c r="C11" s="83">
        <v>37789</v>
      </c>
      <c r="D11" s="83">
        <v>32713</v>
      </c>
      <c r="E11" s="83">
        <v>34769</v>
      </c>
      <c r="F11" s="83">
        <v>15342</v>
      </c>
      <c r="G11" s="82"/>
    </row>
    <row r="12" spans="1:7" x14ac:dyDescent="0.25">
      <c r="A12" s="77" t="s">
        <v>63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75"/>
    </row>
    <row r="13" spans="1:7" x14ac:dyDescent="0.25">
      <c r="A13" s="77" t="s">
        <v>64</v>
      </c>
      <c r="B13" s="81">
        <v>0</v>
      </c>
      <c r="C13" s="81"/>
      <c r="D13" s="81"/>
      <c r="E13" s="81"/>
      <c r="F13" s="81"/>
      <c r="G13" s="82"/>
    </row>
    <row r="14" spans="1:7" x14ac:dyDescent="0.25">
      <c r="A14" s="77" t="s">
        <v>65</v>
      </c>
      <c r="B14" s="81">
        <v>1.66</v>
      </c>
      <c r="C14" s="81">
        <v>1.37</v>
      </c>
      <c r="D14" s="81">
        <v>1.1299999999999999</v>
      </c>
      <c r="E14" s="81">
        <v>0.89</v>
      </c>
      <c r="F14" s="81">
        <v>1.1000000000000001</v>
      </c>
      <c r="G14" s="75"/>
    </row>
    <row r="15" spans="1:7" x14ac:dyDescent="0.25">
      <c r="A15" s="77" t="s">
        <v>66</v>
      </c>
      <c r="B15" s="81">
        <v>54.1</v>
      </c>
      <c r="C15" s="81">
        <v>50.59</v>
      </c>
      <c r="D15" s="81">
        <v>53.89</v>
      </c>
      <c r="E15" s="81">
        <v>51.82</v>
      </c>
      <c r="F15" s="81">
        <v>44.81</v>
      </c>
      <c r="G15" s="75"/>
    </row>
    <row r="16" spans="1:7" x14ac:dyDescent="0.25">
      <c r="A16" s="77" t="s">
        <v>67</v>
      </c>
      <c r="B16" s="81">
        <v>47.74</v>
      </c>
      <c r="C16" s="81">
        <v>48.15</v>
      </c>
      <c r="D16" s="81">
        <v>47.82</v>
      </c>
      <c r="E16" s="81">
        <v>51.61</v>
      </c>
      <c r="F16" s="81">
        <v>51.3</v>
      </c>
      <c r="G16" s="75"/>
    </row>
    <row r="17" spans="1:7" x14ac:dyDescent="0.25">
      <c r="A17" s="77" t="s">
        <v>68</v>
      </c>
      <c r="B17" s="81">
        <v>42.49</v>
      </c>
      <c r="C17" s="81">
        <v>133.06</v>
      </c>
      <c r="D17" s="81">
        <v>115.19</v>
      </c>
      <c r="E17" s="81">
        <v>124.18</v>
      </c>
      <c r="F17" s="81">
        <v>57.25</v>
      </c>
      <c r="G17" s="75"/>
    </row>
    <row r="18" spans="1:7" x14ac:dyDescent="0.25">
      <c r="A18" s="77" t="s">
        <v>69</v>
      </c>
      <c r="B18" s="81">
        <v>189.85</v>
      </c>
      <c r="C18" s="81">
        <v>175.93</v>
      </c>
      <c r="D18" s="81">
        <v>174</v>
      </c>
      <c r="E18" s="81">
        <v>172</v>
      </c>
      <c r="F18" s="81">
        <v>167</v>
      </c>
      <c r="G18" s="75"/>
    </row>
    <row r="19" spans="1:7" x14ac:dyDescent="0.25">
      <c r="A19" s="77" t="s">
        <v>70</v>
      </c>
      <c r="B19" s="81">
        <v>0</v>
      </c>
      <c r="C19" s="81">
        <v>233</v>
      </c>
      <c r="D19" s="81">
        <v>204</v>
      </c>
      <c r="E19" s="81">
        <v>198</v>
      </c>
      <c r="F19" s="81">
        <v>23</v>
      </c>
      <c r="G19" s="75"/>
    </row>
    <row r="20" spans="1:7" x14ac:dyDescent="0.25">
      <c r="A20" s="77" t="s">
        <v>71</v>
      </c>
      <c r="B20" s="81">
        <v>221</v>
      </c>
      <c r="C20" s="81">
        <v>284</v>
      </c>
      <c r="D20" s="81">
        <v>284</v>
      </c>
      <c r="E20" s="81">
        <v>280</v>
      </c>
      <c r="F20" s="81">
        <v>268</v>
      </c>
      <c r="G20" s="82"/>
    </row>
    <row r="21" spans="1:7" x14ac:dyDescent="0.25">
      <c r="A21" s="77" t="s">
        <v>72</v>
      </c>
      <c r="B21" s="81">
        <v>455</v>
      </c>
      <c r="C21" s="81">
        <v>627</v>
      </c>
      <c r="D21" s="81">
        <v>617</v>
      </c>
      <c r="E21" s="81">
        <v>606</v>
      </c>
      <c r="F21" s="81">
        <v>555</v>
      </c>
      <c r="G21" s="82"/>
    </row>
    <row r="22" spans="1:7" x14ac:dyDescent="0.25">
      <c r="A22" s="77" t="s">
        <v>73</v>
      </c>
      <c r="B22" s="81">
        <v>1</v>
      </c>
      <c r="C22" s="81">
        <v>4</v>
      </c>
      <c r="D22" s="81">
        <v>0</v>
      </c>
      <c r="E22" s="81">
        <v>1</v>
      </c>
      <c r="F22" s="81">
        <v>0</v>
      </c>
      <c r="G22" s="75"/>
    </row>
    <row r="23" spans="1:7" x14ac:dyDescent="0.25">
      <c r="A23" s="153" t="s">
        <v>74</v>
      </c>
      <c r="B23" s="153"/>
      <c r="C23" s="153"/>
      <c r="D23" s="153"/>
      <c r="E23" s="153"/>
      <c r="F23" s="153"/>
      <c r="G23" s="153"/>
    </row>
    <row r="24" spans="1:7" x14ac:dyDescent="0.25">
      <c r="A24" s="77" t="s">
        <v>75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75"/>
    </row>
    <row r="25" spans="1:7" x14ac:dyDescent="0.25">
      <c r="A25" s="77" t="s">
        <v>76</v>
      </c>
      <c r="B25" s="81">
        <v>47</v>
      </c>
      <c r="C25" s="81">
        <v>75</v>
      </c>
      <c r="D25" s="81">
        <v>117</v>
      </c>
      <c r="E25" s="81">
        <v>85</v>
      </c>
      <c r="F25" s="81">
        <v>80</v>
      </c>
      <c r="G25" s="82"/>
    </row>
    <row r="26" spans="1:7" x14ac:dyDescent="0.25">
      <c r="A26" s="77" t="s">
        <v>77</v>
      </c>
      <c r="B26" s="81">
        <v>19</v>
      </c>
      <c r="C26" s="81">
        <v>41</v>
      </c>
      <c r="D26" s="81">
        <v>42</v>
      </c>
      <c r="E26" s="81">
        <v>44</v>
      </c>
      <c r="F26" s="81">
        <v>41</v>
      </c>
      <c r="G26" s="82"/>
    </row>
    <row r="27" spans="1:7" x14ac:dyDescent="0.25">
      <c r="A27" s="77" t="s">
        <v>78</v>
      </c>
      <c r="B27" s="81">
        <v>28</v>
      </c>
      <c r="C27" s="81">
        <v>34</v>
      </c>
      <c r="D27" s="81">
        <v>75</v>
      </c>
      <c r="E27" s="81">
        <v>41</v>
      </c>
      <c r="F27" s="81">
        <v>39</v>
      </c>
      <c r="G27" s="75"/>
    </row>
    <row r="28" spans="1:7" x14ac:dyDescent="0.25">
      <c r="A28" s="77" t="s">
        <v>79</v>
      </c>
      <c r="B28" s="81">
        <v>83.17</v>
      </c>
      <c r="C28" s="81">
        <v>85.02</v>
      </c>
      <c r="D28" s="81">
        <v>77.45</v>
      </c>
      <c r="E28" s="81">
        <v>86.74</v>
      </c>
      <c r="F28" s="81">
        <v>69.31</v>
      </c>
      <c r="G28" s="75"/>
    </row>
    <row r="29" spans="1:7" x14ac:dyDescent="0.25">
      <c r="A29" s="77" t="s">
        <v>80</v>
      </c>
      <c r="B29" s="81">
        <v>85.11</v>
      </c>
      <c r="C29" s="81">
        <v>90.67</v>
      </c>
      <c r="D29" s="81">
        <v>94.02</v>
      </c>
      <c r="E29" s="81">
        <v>82.35</v>
      </c>
      <c r="F29" s="81">
        <v>80</v>
      </c>
      <c r="G29" s="75"/>
    </row>
    <row r="30" spans="1:7" x14ac:dyDescent="0.25">
      <c r="A30" s="153" t="s">
        <v>81</v>
      </c>
      <c r="B30" s="153"/>
      <c r="C30" s="153"/>
      <c r="D30" s="153"/>
      <c r="E30" s="153"/>
      <c r="F30" s="153"/>
      <c r="G30" s="153"/>
    </row>
    <row r="31" spans="1:7" x14ac:dyDescent="0.25">
      <c r="A31" s="77" t="s">
        <v>82</v>
      </c>
      <c r="B31" s="81">
        <v>33.78</v>
      </c>
      <c r="C31" s="81">
        <v>70.989999999999995</v>
      </c>
      <c r="D31" s="81">
        <v>62.08</v>
      </c>
      <c r="E31" s="81">
        <v>68.25</v>
      </c>
      <c r="F31" s="81">
        <v>28.57</v>
      </c>
      <c r="G31" s="75"/>
    </row>
    <row r="32" spans="1:7" x14ac:dyDescent="0.25">
      <c r="A32" s="77" t="s">
        <v>83</v>
      </c>
      <c r="B32" s="81">
        <v>25.31</v>
      </c>
      <c r="C32" s="81">
        <v>60.5</v>
      </c>
      <c r="D32" s="81">
        <v>55.2</v>
      </c>
      <c r="E32" s="81">
        <v>59.49</v>
      </c>
      <c r="F32" s="81">
        <v>24.23</v>
      </c>
      <c r="G32" s="75"/>
    </row>
    <row r="33" spans="1:7" x14ac:dyDescent="0.25">
      <c r="A33" s="77" t="s">
        <v>84</v>
      </c>
      <c r="B33" s="81">
        <v>8.2799999999999994</v>
      </c>
      <c r="C33" s="81">
        <v>9.83</v>
      </c>
      <c r="D33" s="81">
        <v>6.08</v>
      </c>
      <c r="E33" s="81">
        <v>7.78</v>
      </c>
      <c r="F33" s="81">
        <v>3.46</v>
      </c>
      <c r="G33" s="75"/>
    </row>
    <row r="34" spans="1:7" x14ac:dyDescent="0.25">
      <c r="A34" s="77" t="s">
        <v>85</v>
      </c>
      <c r="B34" s="81">
        <v>24.65</v>
      </c>
      <c r="C34" s="81">
        <v>13.98</v>
      </c>
      <c r="D34" s="81">
        <v>9.92</v>
      </c>
      <c r="E34" s="81">
        <v>11.56</v>
      </c>
      <c r="F34" s="81">
        <v>12.51</v>
      </c>
      <c r="G34" s="75"/>
    </row>
    <row r="35" spans="1:7" x14ac:dyDescent="0.25">
      <c r="A35" s="77" t="s">
        <v>86</v>
      </c>
      <c r="B35" s="81">
        <v>0.18</v>
      </c>
      <c r="C35" s="81">
        <v>0.66</v>
      </c>
      <c r="D35" s="81">
        <v>0.8</v>
      </c>
      <c r="E35" s="81">
        <v>0.98</v>
      </c>
      <c r="F35" s="81">
        <v>0.88</v>
      </c>
      <c r="G35" s="75"/>
    </row>
    <row r="36" spans="1:7" x14ac:dyDescent="0.25">
      <c r="A36" s="77" t="s">
        <v>87</v>
      </c>
      <c r="B36" s="81">
        <v>0.53</v>
      </c>
      <c r="C36" s="81">
        <v>0.93</v>
      </c>
      <c r="D36" s="81">
        <v>1.29</v>
      </c>
      <c r="E36" s="81">
        <v>1.44</v>
      </c>
      <c r="F36" s="81">
        <v>3.08</v>
      </c>
      <c r="G36" s="75"/>
    </row>
    <row r="37" spans="1:7" x14ac:dyDescent="0.25">
      <c r="A37" s="77" t="s">
        <v>88</v>
      </c>
      <c r="B37" s="81">
        <v>193.08</v>
      </c>
      <c r="C37" s="81">
        <v>202</v>
      </c>
      <c r="D37" s="81">
        <v>176.44</v>
      </c>
      <c r="E37" s="81">
        <v>195.03</v>
      </c>
      <c r="F37" s="81">
        <v>178.38</v>
      </c>
      <c r="G37" s="75"/>
    </row>
    <row r="38" spans="1:7" x14ac:dyDescent="0.25">
      <c r="A38" s="77" t="s">
        <v>89</v>
      </c>
      <c r="B38" s="81">
        <v>100</v>
      </c>
      <c r="C38" s="81">
        <v>100</v>
      </c>
      <c r="D38" s="81">
        <v>99.98</v>
      </c>
      <c r="E38" s="81">
        <v>99.73</v>
      </c>
      <c r="F38" s="81">
        <v>100</v>
      </c>
      <c r="G38" s="75"/>
    </row>
    <row r="39" spans="1:7" x14ac:dyDescent="0.25">
      <c r="A39" s="77" t="s">
        <v>90</v>
      </c>
      <c r="B39" s="81">
        <v>100</v>
      </c>
      <c r="C39" s="81">
        <v>79.31</v>
      </c>
      <c r="D39" s="81">
        <v>90.55</v>
      </c>
      <c r="E39" s="81">
        <v>100</v>
      </c>
      <c r="F39" s="81">
        <v>45.71</v>
      </c>
      <c r="G39" s="81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M178"/>
  <sheetViews>
    <sheetView topLeftCell="A50" workbookViewId="0">
      <selection activeCell="L6" sqref="L6"/>
    </sheetView>
  </sheetViews>
  <sheetFormatPr defaultRowHeight="15" x14ac:dyDescent="0.25"/>
  <cols>
    <col min="1" max="1" width="5" style="65" customWidth="1"/>
    <col min="2" max="2" width="13.7109375" style="65" customWidth="1"/>
    <col min="3" max="3" width="27" style="94" customWidth="1"/>
    <col min="4" max="4" width="16.28515625" style="65" customWidth="1"/>
    <col min="5" max="6" width="9.140625" style="65"/>
    <col min="7" max="7" width="10.7109375" style="65" customWidth="1"/>
    <col min="8" max="8" width="11.7109375" style="65" customWidth="1"/>
    <col min="9" max="9" width="15.7109375" style="65" customWidth="1"/>
    <col min="10" max="10" width="15.28515625" style="65" customWidth="1"/>
    <col min="11" max="11" width="13.85546875" customWidth="1"/>
    <col min="12" max="12" width="16.85546875" style="98" customWidth="1"/>
    <col min="13" max="16384" width="9.140625" style="65"/>
  </cols>
  <sheetData>
    <row r="1" spans="1:11" ht="23.25" customHeight="1" x14ac:dyDescent="0.35">
      <c r="A1" s="159" t="s">
        <v>277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s="89" customFormat="1" ht="48" customHeight="1" x14ac:dyDescent="0.25">
      <c r="A2" s="90" t="s">
        <v>244</v>
      </c>
      <c r="B2" s="90" t="s">
        <v>245</v>
      </c>
      <c r="C2" s="95" t="s">
        <v>246</v>
      </c>
      <c r="D2" s="90"/>
      <c r="E2" s="90" t="s">
        <v>241</v>
      </c>
      <c r="F2" s="90" t="s">
        <v>242</v>
      </c>
      <c r="G2" s="90" t="s">
        <v>243</v>
      </c>
      <c r="H2" s="90" t="s">
        <v>278</v>
      </c>
      <c r="I2" s="90" t="s">
        <v>283</v>
      </c>
      <c r="J2" s="90" t="s">
        <v>272</v>
      </c>
      <c r="K2" s="90" t="s">
        <v>247</v>
      </c>
    </row>
    <row r="3" spans="1:11" s="89" customFormat="1" ht="16.5" customHeight="1" x14ac:dyDescent="0.25">
      <c r="A3" s="90"/>
      <c r="B3" s="90"/>
      <c r="C3" s="95"/>
      <c r="D3" s="90" t="s">
        <v>284</v>
      </c>
      <c r="E3" s="90" t="s">
        <v>279</v>
      </c>
      <c r="F3" s="90" t="s">
        <v>279</v>
      </c>
      <c r="G3" s="90" t="s">
        <v>279</v>
      </c>
      <c r="H3" s="90" t="s">
        <v>280</v>
      </c>
      <c r="I3" s="90" t="s">
        <v>281</v>
      </c>
      <c r="J3" s="90" t="s">
        <v>282</v>
      </c>
      <c r="K3" s="90" t="s">
        <v>282</v>
      </c>
    </row>
    <row r="4" spans="1:11" ht="15" customHeight="1" x14ac:dyDescent="0.25">
      <c r="A4" s="67">
        <v>1</v>
      </c>
      <c r="B4" s="67" t="s">
        <v>184</v>
      </c>
      <c r="C4" s="91" t="s">
        <v>119</v>
      </c>
      <c r="D4" s="68" t="s">
        <v>185</v>
      </c>
      <c r="E4" s="65">
        <v>25</v>
      </c>
      <c r="F4" s="65">
        <v>25</v>
      </c>
      <c r="G4" s="65">
        <v>3</v>
      </c>
      <c r="H4" s="96">
        <f t="shared" ref="H4:H35" si="0">(E4+(E4-(2*G4*0.1)*(G4/0.3-1)))/2*(F4+(F4-(2*G4*0.1)*(G4/0.3-1)))/2*G4</f>
        <v>1491.8700000000001</v>
      </c>
      <c r="I4" s="96">
        <f>0.75*(H4/0.15)/10000</f>
        <v>0.74593500000000001</v>
      </c>
      <c r="J4" s="66">
        <f>I4*2</f>
        <v>1.49187</v>
      </c>
      <c r="K4" s="66">
        <f>+J4+I4</f>
        <v>2.2378049999999998</v>
      </c>
    </row>
    <row r="5" spans="1:11" ht="15" customHeight="1" x14ac:dyDescent="0.25">
      <c r="A5" s="67">
        <v>2</v>
      </c>
      <c r="B5" s="67" t="s">
        <v>184</v>
      </c>
      <c r="C5" s="91" t="s">
        <v>120</v>
      </c>
      <c r="D5" s="68" t="s">
        <v>187</v>
      </c>
      <c r="E5" s="88">
        <v>40</v>
      </c>
      <c r="F5" s="88">
        <v>40</v>
      </c>
      <c r="G5" s="65">
        <v>3</v>
      </c>
      <c r="H5" s="96">
        <f t="shared" si="0"/>
        <v>4173.869999999999</v>
      </c>
      <c r="I5" s="96">
        <f t="shared" ref="I5:I68" si="1">0.75*(H5/0.15)/10000</f>
        <v>2.086935</v>
      </c>
      <c r="J5" s="66">
        <f t="shared" ref="J5:J68" si="2">I5*2</f>
        <v>4.17387</v>
      </c>
      <c r="K5" s="66">
        <f t="shared" ref="K5:K68" si="3">+J5+I5</f>
        <v>6.2608049999999995</v>
      </c>
    </row>
    <row r="6" spans="1:11" x14ac:dyDescent="0.25">
      <c r="A6" s="67">
        <v>3</v>
      </c>
      <c r="B6" s="67" t="s">
        <v>184</v>
      </c>
      <c r="C6" s="91" t="s">
        <v>121</v>
      </c>
      <c r="D6" s="68" t="s">
        <v>186</v>
      </c>
      <c r="E6" s="65">
        <v>30</v>
      </c>
      <c r="F6" s="65">
        <v>30</v>
      </c>
      <c r="G6" s="65">
        <v>3</v>
      </c>
      <c r="H6" s="96">
        <f t="shared" si="0"/>
        <v>2235.8700000000003</v>
      </c>
      <c r="I6" s="96">
        <f t="shared" si="1"/>
        <v>1.1179350000000001</v>
      </c>
      <c r="J6" s="66">
        <f t="shared" si="2"/>
        <v>2.2358700000000002</v>
      </c>
      <c r="K6" s="66">
        <f t="shared" si="3"/>
        <v>3.3538050000000004</v>
      </c>
    </row>
    <row r="7" spans="1:11" x14ac:dyDescent="0.25">
      <c r="A7" s="67">
        <v>4</v>
      </c>
      <c r="B7" s="67" t="s">
        <v>184</v>
      </c>
      <c r="C7" s="91" t="s">
        <v>121</v>
      </c>
      <c r="D7" s="68" t="s">
        <v>185</v>
      </c>
      <c r="E7" s="65">
        <v>23</v>
      </c>
      <c r="F7" s="65">
        <v>23</v>
      </c>
      <c r="G7" s="65">
        <v>3</v>
      </c>
      <c r="H7" s="96">
        <f t="shared" si="0"/>
        <v>1236.27</v>
      </c>
      <c r="I7" s="96">
        <f t="shared" si="1"/>
        <v>0.61813499999999999</v>
      </c>
      <c r="J7" s="66">
        <f t="shared" si="2"/>
        <v>1.23627</v>
      </c>
      <c r="K7" s="66">
        <f t="shared" si="3"/>
        <v>1.8544049999999999</v>
      </c>
    </row>
    <row r="8" spans="1:11" x14ac:dyDescent="0.25">
      <c r="A8" s="67">
        <v>5</v>
      </c>
      <c r="B8" s="67" t="s">
        <v>184</v>
      </c>
      <c r="C8" s="91" t="s">
        <v>122</v>
      </c>
      <c r="D8" s="68" t="s">
        <v>187</v>
      </c>
      <c r="E8" s="65">
        <v>40</v>
      </c>
      <c r="F8" s="65">
        <v>40</v>
      </c>
      <c r="G8" s="65">
        <v>3</v>
      </c>
      <c r="H8" s="96">
        <f t="shared" si="0"/>
        <v>4173.869999999999</v>
      </c>
      <c r="I8" s="96">
        <f t="shared" si="1"/>
        <v>2.086935</v>
      </c>
      <c r="J8" s="66">
        <f t="shared" si="2"/>
        <v>4.17387</v>
      </c>
      <c r="K8" s="66">
        <f t="shared" si="3"/>
        <v>6.2608049999999995</v>
      </c>
    </row>
    <row r="9" spans="1:11" x14ac:dyDescent="0.25">
      <c r="A9" s="67">
        <v>6</v>
      </c>
      <c r="B9" s="67" t="s">
        <v>184</v>
      </c>
      <c r="C9" s="91" t="s">
        <v>120</v>
      </c>
      <c r="D9" s="68" t="s">
        <v>186</v>
      </c>
      <c r="E9" s="65">
        <v>30</v>
      </c>
      <c r="F9" s="65">
        <v>30</v>
      </c>
      <c r="G9" s="65">
        <v>3</v>
      </c>
      <c r="H9" s="96">
        <f t="shared" si="0"/>
        <v>2235.8700000000003</v>
      </c>
      <c r="I9" s="96">
        <f t="shared" si="1"/>
        <v>1.1179350000000001</v>
      </c>
      <c r="J9" s="66">
        <f t="shared" si="2"/>
        <v>2.2358700000000002</v>
      </c>
      <c r="K9" s="66">
        <f t="shared" si="3"/>
        <v>3.3538050000000004</v>
      </c>
    </row>
    <row r="10" spans="1:11" x14ac:dyDescent="0.25">
      <c r="A10" s="67">
        <v>7</v>
      </c>
      <c r="B10" s="67" t="s">
        <v>184</v>
      </c>
      <c r="C10" s="91" t="s">
        <v>123</v>
      </c>
      <c r="D10" s="68" t="s">
        <v>185</v>
      </c>
      <c r="E10" s="65">
        <v>23</v>
      </c>
      <c r="F10" s="65">
        <v>23</v>
      </c>
      <c r="G10" s="65">
        <v>3</v>
      </c>
      <c r="H10" s="96">
        <f t="shared" si="0"/>
        <v>1236.27</v>
      </c>
      <c r="I10" s="96">
        <f t="shared" si="1"/>
        <v>0.61813499999999999</v>
      </c>
      <c r="J10" s="66">
        <f t="shared" si="2"/>
        <v>1.23627</v>
      </c>
      <c r="K10" s="66">
        <f t="shared" si="3"/>
        <v>1.8544049999999999</v>
      </c>
    </row>
    <row r="11" spans="1:11" x14ac:dyDescent="0.25">
      <c r="A11" s="67">
        <v>8</v>
      </c>
      <c r="B11" s="67" t="s">
        <v>184</v>
      </c>
      <c r="C11" s="91" t="s">
        <v>124</v>
      </c>
      <c r="D11" s="68" t="s">
        <v>186</v>
      </c>
      <c r="E11" s="65">
        <v>30</v>
      </c>
      <c r="F11" s="65">
        <v>30</v>
      </c>
      <c r="G11" s="65">
        <v>3</v>
      </c>
      <c r="H11" s="96">
        <f t="shared" si="0"/>
        <v>2235.8700000000003</v>
      </c>
      <c r="I11" s="96">
        <f t="shared" si="1"/>
        <v>1.1179350000000001</v>
      </c>
      <c r="J11" s="66">
        <f t="shared" si="2"/>
        <v>2.2358700000000002</v>
      </c>
      <c r="K11" s="66">
        <f t="shared" si="3"/>
        <v>3.3538050000000004</v>
      </c>
    </row>
    <row r="12" spans="1:11" x14ac:dyDescent="0.25">
      <c r="A12" s="67">
        <v>9</v>
      </c>
      <c r="B12" s="67" t="s">
        <v>184</v>
      </c>
      <c r="C12" s="91" t="s">
        <v>125</v>
      </c>
      <c r="D12" s="68" t="s">
        <v>186</v>
      </c>
      <c r="E12" s="65">
        <v>30</v>
      </c>
      <c r="F12" s="65">
        <v>30</v>
      </c>
      <c r="G12" s="65">
        <v>3</v>
      </c>
      <c r="H12" s="96">
        <f t="shared" si="0"/>
        <v>2235.8700000000003</v>
      </c>
      <c r="I12" s="96">
        <f t="shared" si="1"/>
        <v>1.1179350000000001</v>
      </c>
      <c r="J12" s="66">
        <f t="shared" si="2"/>
        <v>2.2358700000000002</v>
      </c>
      <c r="K12" s="66">
        <f t="shared" si="3"/>
        <v>3.3538050000000004</v>
      </c>
    </row>
    <row r="13" spans="1:11" x14ac:dyDescent="0.25">
      <c r="A13" s="67">
        <v>10</v>
      </c>
      <c r="B13" s="67" t="s">
        <v>184</v>
      </c>
      <c r="C13" s="91" t="s">
        <v>126</v>
      </c>
      <c r="D13" s="68" t="s">
        <v>186</v>
      </c>
      <c r="E13" s="65">
        <v>30</v>
      </c>
      <c r="F13" s="65">
        <v>30</v>
      </c>
      <c r="G13" s="65">
        <v>3</v>
      </c>
      <c r="H13" s="96">
        <f t="shared" si="0"/>
        <v>2235.8700000000003</v>
      </c>
      <c r="I13" s="96">
        <f t="shared" si="1"/>
        <v>1.1179350000000001</v>
      </c>
      <c r="J13" s="66">
        <f t="shared" si="2"/>
        <v>2.2358700000000002</v>
      </c>
      <c r="K13" s="66">
        <f t="shared" si="3"/>
        <v>3.3538050000000004</v>
      </c>
    </row>
    <row r="14" spans="1:11" x14ac:dyDescent="0.25">
      <c r="A14" s="67">
        <v>11</v>
      </c>
      <c r="B14" s="67" t="s">
        <v>184</v>
      </c>
      <c r="C14" s="91" t="s">
        <v>127</v>
      </c>
      <c r="D14" s="68" t="s">
        <v>187</v>
      </c>
      <c r="E14" s="65">
        <v>40</v>
      </c>
      <c r="F14" s="65">
        <v>40</v>
      </c>
      <c r="G14" s="65">
        <v>3</v>
      </c>
      <c r="H14" s="96">
        <f t="shared" si="0"/>
        <v>4173.869999999999</v>
      </c>
      <c r="I14" s="96">
        <f t="shared" si="1"/>
        <v>2.086935</v>
      </c>
      <c r="J14" s="66">
        <f t="shared" si="2"/>
        <v>4.17387</v>
      </c>
      <c r="K14" s="66">
        <f t="shared" si="3"/>
        <v>6.2608049999999995</v>
      </c>
    </row>
    <row r="15" spans="1:11" x14ac:dyDescent="0.25">
      <c r="A15" s="67">
        <v>12</v>
      </c>
      <c r="B15" s="67" t="s">
        <v>184</v>
      </c>
      <c r="C15" s="91" t="s">
        <v>128</v>
      </c>
      <c r="D15" s="68" t="s">
        <v>187</v>
      </c>
      <c r="E15" s="65">
        <v>40</v>
      </c>
      <c r="F15" s="65">
        <v>40</v>
      </c>
      <c r="G15" s="65">
        <v>3</v>
      </c>
      <c r="H15" s="96">
        <f t="shared" si="0"/>
        <v>4173.869999999999</v>
      </c>
      <c r="I15" s="96">
        <f t="shared" si="1"/>
        <v>2.086935</v>
      </c>
      <c r="J15" s="66">
        <f t="shared" si="2"/>
        <v>4.17387</v>
      </c>
      <c r="K15" s="66">
        <f t="shared" si="3"/>
        <v>6.2608049999999995</v>
      </c>
    </row>
    <row r="16" spans="1:11" x14ac:dyDescent="0.25">
      <c r="A16" s="67">
        <v>13</v>
      </c>
      <c r="B16" s="67" t="s">
        <v>184</v>
      </c>
      <c r="C16" s="91" t="s">
        <v>129</v>
      </c>
      <c r="D16" s="69" t="s">
        <v>186</v>
      </c>
      <c r="E16" s="65">
        <v>30</v>
      </c>
      <c r="F16" s="65">
        <v>30</v>
      </c>
      <c r="G16" s="65">
        <v>3</v>
      </c>
      <c r="H16" s="96">
        <f t="shared" si="0"/>
        <v>2235.8700000000003</v>
      </c>
      <c r="I16" s="96">
        <f t="shared" si="1"/>
        <v>1.1179350000000001</v>
      </c>
      <c r="J16" s="66">
        <f t="shared" si="2"/>
        <v>2.2358700000000002</v>
      </c>
      <c r="K16" s="66">
        <f t="shared" si="3"/>
        <v>3.3538050000000004</v>
      </c>
    </row>
    <row r="17" spans="1:11" x14ac:dyDescent="0.25">
      <c r="A17" s="67">
        <v>14</v>
      </c>
      <c r="B17" s="67" t="s">
        <v>184</v>
      </c>
      <c r="C17" s="91" t="s">
        <v>130</v>
      </c>
      <c r="D17" s="69" t="s">
        <v>185</v>
      </c>
      <c r="E17" s="65">
        <v>23</v>
      </c>
      <c r="F17" s="65">
        <v>23</v>
      </c>
      <c r="G17" s="65">
        <v>3</v>
      </c>
      <c r="H17" s="96">
        <f t="shared" si="0"/>
        <v>1236.27</v>
      </c>
      <c r="I17" s="96">
        <f t="shared" si="1"/>
        <v>0.61813499999999999</v>
      </c>
      <c r="J17" s="66">
        <f t="shared" si="2"/>
        <v>1.23627</v>
      </c>
      <c r="K17" s="66">
        <f t="shared" si="3"/>
        <v>1.8544049999999999</v>
      </c>
    </row>
    <row r="18" spans="1:11" x14ac:dyDescent="0.25">
      <c r="A18" s="67">
        <v>15</v>
      </c>
      <c r="B18" s="67" t="s">
        <v>184</v>
      </c>
      <c r="C18" s="91" t="s">
        <v>131</v>
      </c>
      <c r="D18" s="69" t="s">
        <v>186</v>
      </c>
      <c r="E18" s="65">
        <v>30</v>
      </c>
      <c r="F18" s="65">
        <v>30</v>
      </c>
      <c r="G18" s="65">
        <v>3</v>
      </c>
      <c r="H18" s="96">
        <f t="shared" si="0"/>
        <v>2235.8700000000003</v>
      </c>
      <c r="I18" s="96">
        <f t="shared" si="1"/>
        <v>1.1179350000000001</v>
      </c>
      <c r="J18" s="66">
        <f t="shared" si="2"/>
        <v>2.2358700000000002</v>
      </c>
      <c r="K18" s="66">
        <f t="shared" si="3"/>
        <v>3.3538050000000004</v>
      </c>
    </row>
    <row r="19" spans="1:11" x14ac:dyDescent="0.25">
      <c r="A19" s="67">
        <v>16</v>
      </c>
      <c r="B19" s="67" t="s">
        <v>184</v>
      </c>
      <c r="C19" s="91" t="s">
        <v>132</v>
      </c>
      <c r="D19" s="69" t="s">
        <v>185</v>
      </c>
      <c r="E19" s="65">
        <v>23</v>
      </c>
      <c r="F19" s="65">
        <v>23</v>
      </c>
      <c r="G19" s="65">
        <v>3</v>
      </c>
      <c r="H19" s="96">
        <f t="shared" si="0"/>
        <v>1236.27</v>
      </c>
      <c r="I19" s="96">
        <f t="shared" si="1"/>
        <v>0.61813499999999999</v>
      </c>
      <c r="J19" s="66">
        <f t="shared" si="2"/>
        <v>1.23627</v>
      </c>
      <c r="K19" s="66">
        <f t="shared" si="3"/>
        <v>1.8544049999999999</v>
      </c>
    </row>
    <row r="20" spans="1:11" x14ac:dyDescent="0.25">
      <c r="A20" s="67">
        <v>17</v>
      </c>
      <c r="B20" s="67" t="s">
        <v>184</v>
      </c>
      <c r="C20" s="91" t="s">
        <v>133</v>
      </c>
      <c r="D20" s="69" t="s">
        <v>186</v>
      </c>
      <c r="E20" s="65">
        <v>30</v>
      </c>
      <c r="F20" s="65">
        <v>30</v>
      </c>
      <c r="G20" s="65">
        <v>3</v>
      </c>
      <c r="H20" s="96">
        <f t="shared" si="0"/>
        <v>2235.8700000000003</v>
      </c>
      <c r="I20" s="96">
        <f t="shared" si="1"/>
        <v>1.1179350000000001</v>
      </c>
      <c r="J20" s="66">
        <f t="shared" si="2"/>
        <v>2.2358700000000002</v>
      </c>
      <c r="K20" s="66">
        <f t="shared" si="3"/>
        <v>3.3538050000000004</v>
      </c>
    </row>
    <row r="21" spans="1:11" x14ac:dyDescent="0.25">
      <c r="A21" s="67">
        <v>18</v>
      </c>
      <c r="B21" s="67" t="s">
        <v>184</v>
      </c>
      <c r="C21" s="91" t="s">
        <v>134</v>
      </c>
      <c r="D21" s="69" t="s">
        <v>186</v>
      </c>
      <c r="E21" s="65">
        <v>30</v>
      </c>
      <c r="F21" s="65">
        <v>30</v>
      </c>
      <c r="G21" s="65">
        <v>3</v>
      </c>
      <c r="H21" s="96">
        <f t="shared" si="0"/>
        <v>2235.8700000000003</v>
      </c>
      <c r="I21" s="96">
        <f t="shared" si="1"/>
        <v>1.1179350000000001</v>
      </c>
      <c r="J21" s="66">
        <f t="shared" si="2"/>
        <v>2.2358700000000002</v>
      </c>
      <c r="K21" s="66">
        <f t="shared" si="3"/>
        <v>3.3538050000000004</v>
      </c>
    </row>
    <row r="22" spans="1:11" x14ac:dyDescent="0.25">
      <c r="A22" s="67">
        <v>19</v>
      </c>
      <c r="B22" s="67" t="s">
        <v>184</v>
      </c>
      <c r="C22" s="91" t="s">
        <v>135</v>
      </c>
      <c r="D22" s="69" t="s">
        <v>185</v>
      </c>
      <c r="E22" s="65">
        <v>23</v>
      </c>
      <c r="F22" s="65">
        <v>23</v>
      </c>
      <c r="G22" s="65">
        <v>3</v>
      </c>
      <c r="H22" s="96">
        <f t="shared" si="0"/>
        <v>1236.27</v>
      </c>
      <c r="I22" s="96">
        <f t="shared" si="1"/>
        <v>0.61813499999999999</v>
      </c>
      <c r="J22" s="66">
        <f t="shared" si="2"/>
        <v>1.23627</v>
      </c>
      <c r="K22" s="66">
        <f t="shared" si="3"/>
        <v>1.8544049999999999</v>
      </c>
    </row>
    <row r="23" spans="1:11" x14ac:dyDescent="0.25">
      <c r="A23" s="67">
        <v>20</v>
      </c>
      <c r="B23" s="67" t="s">
        <v>184</v>
      </c>
      <c r="C23" s="91" t="s">
        <v>136</v>
      </c>
      <c r="D23" s="69" t="s">
        <v>186</v>
      </c>
      <c r="E23" s="65">
        <v>30</v>
      </c>
      <c r="F23" s="65">
        <v>30</v>
      </c>
      <c r="G23" s="65">
        <v>3</v>
      </c>
      <c r="H23" s="96">
        <f t="shared" si="0"/>
        <v>2235.8700000000003</v>
      </c>
      <c r="I23" s="96">
        <f t="shared" si="1"/>
        <v>1.1179350000000001</v>
      </c>
      <c r="J23" s="66">
        <f t="shared" si="2"/>
        <v>2.2358700000000002</v>
      </c>
      <c r="K23" s="66">
        <f t="shared" si="3"/>
        <v>3.3538050000000004</v>
      </c>
    </row>
    <row r="24" spans="1:11" ht="15.75" x14ac:dyDescent="0.25">
      <c r="A24" s="67">
        <v>21</v>
      </c>
      <c r="B24" s="67" t="s">
        <v>184</v>
      </c>
      <c r="C24" s="70" t="s">
        <v>137</v>
      </c>
      <c r="D24" s="69" t="s">
        <v>186</v>
      </c>
      <c r="E24" s="65">
        <v>30</v>
      </c>
      <c r="F24" s="65">
        <v>30</v>
      </c>
      <c r="G24" s="65">
        <v>3</v>
      </c>
      <c r="H24" s="96">
        <f t="shared" si="0"/>
        <v>2235.8700000000003</v>
      </c>
      <c r="I24" s="96">
        <f t="shared" si="1"/>
        <v>1.1179350000000001</v>
      </c>
      <c r="J24" s="66">
        <f t="shared" si="2"/>
        <v>2.2358700000000002</v>
      </c>
      <c r="K24" s="66">
        <f t="shared" si="3"/>
        <v>3.3538050000000004</v>
      </c>
    </row>
    <row r="25" spans="1:11" ht="15.75" x14ac:dyDescent="0.25">
      <c r="A25" s="67">
        <v>22</v>
      </c>
      <c r="B25" s="67" t="s">
        <v>184</v>
      </c>
      <c r="C25" s="70" t="s">
        <v>138</v>
      </c>
      <c r="D25" s="70" t="s">
        <v>186</v>
      </c>
      <c r="E25" s="65">
        <v>30</v>
      </c>
      <c r="F25" s="65">
        <v>30</v>
      </c>
      <c r="G25" s="65">
        <v>3</v>
      </c>
      <c r="H25" s="96">
        <f t="shared" si="0"/>
        <v>2235.8700000000003</v>
      </c>
      <c r="I25" s="96">
        <f t="shared" si="1"/>
        <v>1.1179350000000001</v>
      </c>
      <c r="J25" s="66">
        <f t="shared" si="2"/>
        <v>2.2358700000000002</v>
      </c>
      <c r="K25" s="66">
        <f t="shared" si="3"/>
        <v>3.3538050000000004</v>
      </c>
    </row>
    <row r="26" spans="1:11" ht="15.75" x14ac:dyDescent="0.25">
      <c r="A26" s="67">
        <v>23</v>
      </c>
      <c r="B26" s="67" t="s">
        <v>184</v>
      </c>
      <c r="C26" s="70" t="s">
        <v>139</v>
      </c>
      <c r="D26" s="70" t="s">
        <v>186</v>
      </c>
      <c r="E26" s="65">
        <v>30</v>
      </c>
      <c r="F26" s="65">
        <v>30</v>
      </c>
      <c r="G26" s="65">
        <v>3</v>
      </c>
      <c r="H26" s="96">
        <f t="shared" si="0"/>
        <v>2235.8700000000003</v>
      </c>
      <c r="I26" s="96">
        <f t="shared" si="1"/>
        <v>1.1179350000000001</v>
      </c>
      <c r="J26" s="66">
        <f t="shared" si="2"/>
        <v>2.2358700000000002</v>
      </c>
      <c r="K26" s="66">
        <f t="shared" si="3"/>
        <v>3.3538050000000004</v>
      </c>
    </row>
    <row r="27" spans="1:11" x14ac:dyDescent="0.25">
      <c r="A27" s="67">
        <v>24</v>
      </c>
      <c r="B27" s="67" t="s">
        <v>184</v>
      </c>
      <c r="C27" s="91" t="s">
        <v>140</v>
      </c>
      <c r="D27" s="69" t="s">
        <v>186</v>
      </c>
      <c r="E27" s="65">
        <v>30</v>
      </c>
      <c r="F27" s="65">
        <v>30</v>
      </c>
      <c r="G27" s="65">
        <v>3</v>
      </c>
      <c r="H27" s="96">
        <f t="shared" si="0"/>
        <v>2235.8700000000003</v>
      </c>
      <c r="I27" s="96">
        <f t="shared" si="1"/>
        <v>1.1179350000000001</v>
      </c>
      <c r="J27" s="66">
        <f t="shared" si="2"/>
        <v>2.2358700000000002</v>
      </c>
      <c r="K27" s="66">
        <f t="shared" si="3"/>
        <v>3.3538050000000004</v>
      </c>
    </row>
    <row r="28" spans="1:11" x14ac:dyDescent="0.25">
      <c r="A28" s="67">
        <v>25</v>
      </c>
      <c r="B28" s="67" t="s">
        <v>184</v>
      </c>
      <c r="C28" s="91" t="s">
        <v>141</v>
      </c>
      <c r="D28" s="69" t="s">
        <v>186</v>
      </c>
      <c r="E28" s="65">
        <v>30</v>
      </c>
      <c r="F28" s="65">
        <v>30</v>
      </c>
      <c r="G28" s="65">
        <v>3</v>
      </c>
      <c r="H28" s="96">
        <f t="shared" si="0"/>
        <v>2235.8700000000003</v>
      </c>
      <c r="I28" s="96">
        <f t="shared" si="1"/>
        <v>1.1179350000000001</v>
      </c>
      <c r="J28" s="66">
        <f t="shared" si="2"/>
        <v>2.2358700000000002</v>
      </c>
      <c r="K28" s="66">
        <f t="shared" si="3"/>
        <v>3.3538050000000004</v>
      </c>
    </row>
    <row r="29" spans="1:11" x14ac:dyDescent="0.25">
      <c r="A29" s="67">
        <v>26</v>
      </c>
      <c r="B29" s="67" t="s">
        <v>184</v>
      </c>
      <c r="C29" s="91" t="s">
        <v>142</v>
      </c>
      <c r="D29" s="69" t="s">
        <v>186</v>
      </c>
      <c r="E29" s="65">
        <v>30</v>
      </c>
      <c r="F29" s="65">
        <v>30</v>
      </c>
      <c r="G29" s="65">
        <v>3</v>
      </c>
      <c r="H29" s="96">
        <f t="shared" si="0"/>
        <v>2235.8700000000003</v>
      </c>
      <c r="I29" s="96">
        <f t="shared" si="1"/>
        <v>1.1179350000000001</v>
      </c>
      <c r="J29" s="66">
        <f t="shared" si="2"/>
        <v>2.2358700000000002</v>
      </c>
      <c r="K29" s="66">
        <f t="shared" si="3"/>
        <v>3.3538050000000004</v>
      </c>
    </row>
    <row r="30" spans="1:11" x14ac:dyDescent="0.25">
      <c r="A30" s="67">
        <v>27</v>
      </c>
      <c r="B30" s="67" t="s">
        <v>184</v>
      </c>
      <c r="C30" s="91" t="s">
        <v>143</v>
      </c>
      <c r="D30" s="69" t="s">
        <v>187</v>
      </c>
      <c r="E30" s="65">
        <v>40</v>
      </c>
      <c r="F30" s="65">
        <v>40</v>
      </c>
      <c r="G30" s="65">
        <v>3</v>
      </c>
      <c r="H30" s="96">
        <f t="shared" si="0"/>
        <v>4173.869999999999</v>
      </c>
      <c r="I30" s="96">
        <f t="shared" si="1"/>
        <v>2.086935</v>
      </c>
      <c r="J30" s="66">
        <f t="shared" si="2"/>
        <v>4.17387</v>
      </c>
      <c r="K30" s="66">
        <f t="shared" si="3"/>
        <v>6.2608049999999995</v>
      </c>
    </row>
    <row r="31" spans="1:11" x14ac:dyDescent="0.25">
      <c r="A31" s="67">
        <v>28</v>
      </c>
      <c r="B31" s="67" t="s">
        <v>184</v>
      </c>
      <c r="C31" s="91" t="s">
        <v>144</v>
      </c>
      <c r="D31" s="69" t="s">
        <v>187</v>
      </c>
      <c r="E31" s="65">
        <v>40</v>
      </c>
      <c r="F31" s="65">
        <v>40</v>
      </c>
      <c r="G31" s="65">
        <v>3</v>
      </c>
      <c r="H31" s="96">
        <f t="shared" si="0"/>
        <v>4173.869999999999</v>
      </c>
      <c r="I31" s="96">
        <f t="shared" si="1"/>
        <v>2.086935</v>
      </c>
      <c r="J31" s="66">
        <f t="shared" si="2"/>
        <v>4.17387</v>
      </c>
      <c r="K31" s="66">
        <f t="shared" si="3"/>
        <v>6.2608049999999995</v>
      </c>
    </row>
    <row r="32" spans="1:11" x14ac:dyDescent="0.25">
      <c r="A32" s="67">
        <v>29</v>
      </c>
      <c r="B32" s="67" t="s">
        <v>184</v>
      </c>
      <c r="C32" s="91" t="s">
        <v>145</v>
      </c>
      <c r="D32" s="69" t="s">
        <v>186</v>
      </c>
      <c r="E32" s="65">
        <v>30</v>
      </c>
      <c r="F32" s="65">
        <v>30</v>
      </c>
      <c r="G32" s="65">
        <v>3</v>
      </c>
      <c r="H32" s="96">
        <f t="shared" si="0"/>
        <v>2235.8700000000003</v>
      </c>
      <c r="I32" s="96">
        <f t="shared" si="1"/>
        <v>1.1179350000000001</v>
      </c>
      <c r="J32" s="66">
        <f t="shared" si="2"/>
        <v>2.2358700000000002</v>
      </c>
      <c r="K32" s="66">
        <f t="shared" si="3"/>
        <v>3.3538050000000004</v>
      </c>
    </row>
    <row r="33" spans="1:11" x14ac:dyDescent="0.25">
      <c r="A33" s="67">
        <v>30</v>
      </c>
      <c r="B33" s="67" t="s">
        <v>184</v>
      </c>
      <c r="C33" s="91" t="s">
        <v>145</v>
      </c>
      <c r="D33" s="69" t="s">
        <v>187</v>
      </c>
      <c r="E33" s="65">
        <v>40</v>
      </c>
      <c r="F33" s="65">
        <v>40</v>
      </c>
      <c r="G33" s="65">
        <v>3</v>
      </c>
      <c r="H33" s="96">
        <f t="shared" si="0"/>
        <v>4173.869999999999</v>
      </c>
      <c r="I33" s="96">
        <f t="shared" si="1"/>
        <v>2.086935</v>
      </c>
      <c r="J33" s="66">
        <f t="shared" si="2"/>
        <v>4.17387</v>
      </c>
      <c r="K33" s="66">
        <f t="shared" si="3"/>
        <v>6.2608049999999995</v>
      </c>
    </row>
    <row r="34" spans="1:11" x14ac:dyDescent="0.25">
      <c r="A34" s="67">
        <v>31</v>
      </c>
      <c r="B34" s="67" t="s">
        <v>184</v>
      </c>
      <c r="C34" s="91" t="s">
        <v>146</v>
      </c>
      <c r="D34" s="69" t="s">
        <v>185</v>
      </c>
      <c r="E34" s="65">
        <v>23</v>
      </c>
      <c r="F34" s="65">
        <v>23</v>
      </c>
      <c r="G34" s="65">
        <v>3</v>
      </c>
      <c r="H34" s="96">
        <f t="shared" si="0"/>
        <v>1236.27</v>
      </c>
      <c r="I34" s="96">
        <f t="shared" si="1"/>
        <v>0.61813499999999999</v>
      </c>
      <c r="J34" s="66">
        <f t="shared" si="2"/>
        <v>1.23627</v>
      </c>
      <c r="K34" s="66">
        <f t="shared" si="3"/>
        <v>1.8544049999999999</v>
      </c>
    </row>
    <row r="35" spans="1:11" x14ac:dyDescent="0.25">
      <c r="A35" s="67">
        <v>32</v>
      </c>
      <c r="B35" s="67" t="s">
        <v>184</v>
      </c>
      <c r="C35" s="91" t="s">
        <v>147</v>
      </c>
      <c r="D35" s="69" t="s">
        <v>185</v>
      </c>
      <c r="E35" s="65">
        <v>23</v>
      </c>
      <c r="F35" s="65">
        <v>23</v>
      </c>
      <c r="G35" s="65">
        <v>3</v>
      </c>
      <c r="H35" s="96">
        <f t="shared" si="0"/>
        <v>1236.27</v>
      </c>
      <c r="I35" s="96">
        <f t="shared" si="1"/>
        <v>0.61813499999999999</v>
      </c>
      <c r="J35" s="66">
        <f t="shared" si="2"/>
        <v>1.23627</v>
      </c>
      <c r="K35" s="66">
        <f t="shared" si="3"/>
        <v>1.8544049999999999</v>
      </c>
    </row>
    <row r="36" spans="1:11" x14ac:dyDescent="0.25">
      <c r="A36" s="67">
        <v>33</v>
      </c>
      <c r="B36" s="67" t="s">
        <v>184</v>
      </c>
      <c r="C36" s="91" t="s">
        <v>148</v>
      </c>
      <c r="D36" s="68" t="s">
        <v>185</v>
      </c>
      <c r="E36" s="65">
        <v>23</v>
      </c>
      <c r="F36" s="65">
        <v>23</v>
      </c>
      <c r="G36" s="65">
        <v>3</v>
      </c>
      <c r="H36" s="96">
        <f t="shared" ref="H36:H67" si="4">(E36+(E36-(2*G36*0.1)*(G36/0.3-1)))/2*(F36+(F36-(2*G36*0.1)*(G36/0.3-1)))/2*G36</f>
        <v>1236.27</v>
      </c>
      <c r="I36" s="96">
        <f t="shared" si="1"/>
        <v>0.61813499999999999</v>
      </c>
      <c r="J36" s="66">
        <f t="shared" si="2"/>
        <v>1.23627</v>
      </c>
      <c r="K36" s="66">
        <f t="shared" si="3"/>
        <v>1.8544049999999999</v>
      </c>
    </row>
    <row r="37" spans="1:11" x14ac:dyDescent="0.25">
      <c r="A37" s="67">
        <v>34</v>
      </c>
      <c r="B37" s="67" t="s">
        <v>184</v>
      </c>
      <c r="C37" s="91" t="s">
        <v>148</v>
      </c>
      <c r="D37" s="68" t="s">
        <v>185</v>
      </c>
      <c r="E37" s="65">
        <v>23</v>
      </c>
      <c r="F37" s="65">
        <v>23</v>
      </c>
      <c r="G37" s="65">
        <v>3</v>
      </c>
      <c r="H37" s="96">
        <f t="shared" si="4"/>
        <v>1236.27</v>
      </c>
      <c r="I37" s="96">
        <f t="shared" si="1"/>
        <v>0.61813499999999999</v>
      </c>
      <c r="J37" s="66">
        <f t="shared" si="2"/>
        <v>1.23627</v>
      </c>
      <c r="K37" s="66">
        <f t="shared" si="3"/>
        <v>1.8544049999999999</v>
      </c>
    </row>
    <row r="38" spans="1:11" x14ac:dyDescent="0.25">
      <c r="A38" s="67">
        <v>35</v>
      </c>
      <c r="B38" s="67" t="s">
        <v>184</v>
      </c>
      <c r="C38" s="91" t="s">
        <v>149</v>
      </c>
      <c r="D38" s="68" t="s">
        <v>185</v>
      </c>
      <c r="E38" s="65">
        <v>23</v>
      </c>
      <c r="F38" s="65">
        <v>23</v>
      </c>
      <c r="G38" s="65">
        <v>3</v>
      </c>
      <c r="H38" s="96">
        <f t="shared" si="4"/>
        <v>1236.27</v>
      </c>
      <c r="I38" s="96">
        <f t="shared" si="1"/>
        <v>0.61813499999999999</v>
      </c>
      <c r="J38" s="66">
        <f t="shared" si="2"/>
        <v>1.23627</v>
      </c>
      <c r="K38" s="66">
        <f t="shared" si="3"/>
        <v>1.8544049999999999</v>
      </c>
    </row>
    <row r="39" spans="1:11" x14ac:dyDescent="0.25">
      <c r="A39" s="67">
        <v>36</v>
      </c>
      <c r="B39" s="67" t="s">
        <v>184</v>
      </c>
      <c r="C39" s="91" t="s">
        <v>149</v>
      </c>
      <c r="D39" s="68" t="s">
        <v>187</v>
      </c>
      <c r="E39" s="65">
        <v>40</v>
      </c>
      <c r="F39" s="65">
        <v>40</v>
      </c>
      <c r="G39" s="65">
        <v>3</v>
      </c>
      <c r="H39" s="96">
        <f t="shared" si="4"/>
        <v>4173.869999999999</v>
      </c>
      <c r="I39" s="96">
        <f t="shared" si="1"/>
        <v>2.086935</v>
      </c>
      <c r="J39" s="66">
        <f t="shared" si="2"/>
        <v>4.17387</v>
      </c>
      <c r="K39" s="66">
        <f t="shared" si="3"/>
        <v>6.2608049999999995</v>
      </c>
    </row>
    <row r="40" spans="1:11" x14ac:dyDescent="0.25">
      <c r="A40" s="67">
        <v>37</v>
      </c>
      <c r="B40" s="67" t="s">
        <v>184</v>
      </c>
      <c r="C40" s="91" t="s">
        <v>150</v>
      </c>
      <c r="D40" s="68" t="s">
        <v>186</v>
      </c>
      <c r="E40" s="65">
        <v>30</v>
      </c>
      <c r="F40" s="65">
        <v>30</v>
      </c>
      <c r="G40" s="65">
        <v>3</v>
      </c>
      <c r="H40" s="96">
        <f t="shared" si="4"/>
        <v>2235.8700000000003</v>
      </c>
      <c r="I40" s="96">
        <f t="shared" si="1"/>
        <v>1.1179350000000001</v>
      </c>
      <c r="J40" s="66">
        <f t="shared" si="2"/>
        <v>2.2358700000000002</v>
      </c>
      <c r="K40" s="66">
        <f t="shared" si="3"/>
        <v>3.3538050000000004</v>
      </c>
    </row>
    <row r="41" spans="1:11" x14ac:dyDescent="0.25">
      <c r="A41" s="67">
        <v>38</v>
      </c>
      <c r="B41" s="67" t="s">
        <v>184</v>
      </c>
      <c r="C41" s="91" t="s">
        <v>151</v>
      </c>
      <c r="D41" s="68" t="s">
        <v>186</v>
      </c>
      <c r="E41" s="65">
        <v>30</v>
      </c>
      <c r="F41" s="65">
        <v>30</v>
      </c>
      <c r="G41" s="65">
        <v>3</v>
      </c>
      <c r="H41" s="96">
        <f t="shared" si="4"/>
        <v>2235.8700000000003</v>
      </c>
      <c r="I41" s="96">
        <f t="shared" si="1"/>
        <v>1.1179350000000001</v>
      </c>
      <c r="J41" s="66">
        <f t="shared" si="2"/>
        <v>2.2358700000000002</v>
      </c>
      <c r="K41" s="66">
        <f t="shared" si="3"/>
        <v>3.3538050000000004</v>
      </c>
    </row>
    <row r="42" spans="1:11" x14ac:dyDescent="0.25">
      <c r="A42" s="67">
        <v>39</v>
      </c>
      <c r="B42" s="67" t="s">
        <v>184</v>
      </c>
      <c r="C42" s="91" t="s">
        <v>152</v>
      </c>
      <c r="D42" s="68" t="s">
        <v>187</v>
      </c>
      <c r="E42" s="65">
        <v>40</v>
      </c>
      <c r="F42" s="65">
        <v>40</v>
      </c>
      <c r="G42" s="65">
        <v>3</v>
      </c>
      <c r="H42" s="96">
        <f t="shared" si="4"/>
        <v>4173.869999999999</v>
      </c>
      <c r="I42" s="96">
        <f t="shared" si="1"/>
        <v>2.086935</v>
      </c>
      <c r="J42" s="66">
        <f t="shared" si="2"/>
        <v>4.17387</v>
      </c>
      <c r="K42" s="66">
        <f t="shared" si="3"/>
        <v>6.2608049999999995</v>
      </c>
    </row>
    <row r="43" spans="1:11" x14ac:dyDescent="0.25">
      <c r="A43" s="67">
        <v>40</v>
      </c>
      <c r="B43" s="67" t="s">
        <v>184</v>
      </c>
      <c r="C43" s="91" t="s">
        <v>153</v>
      </c>
      <c r="D43" s="68" t="s">
        <v>186</v>
      </c>
      <c r="E43" s="65">
        <v>30</v>
      </c>
      <c r="F43" s="65">
        <v>30</v>
      </c>
      <c r="G43" s="65">
        <v>3</v>
      </c>
      <c r="H43" s="96">
        <f t="shared" si="4"/>
        <v>2235.8700000000003</v>
      </c>
      <c r="I43" s="96">
        <f t="shared" si="1"/>
        <v>1.1179350000000001</v>
      </c>
      <c r="J43" s="66">
        <f t="shared" si="2"/>
        <v>2.2358700000000002</v>
      </c>
      <c r="K43" s="66">
        <f t="shared" si="3"/>
        <v>3.3538050000000004</v>
      </c>
    </row>
    <row r="44" spans="1:11" x14ac:dyDescent="0.25">
      <c r="A44" s="67">
        <v>41</v>
      </c>
      <c r="B44" s="67" t="s">
        <v>184</v>
      </c>
      <c r="C44" s="91" t="s">
        <v>154</v>
      </c>
      <c r="D44" s="68" t="s">
        <v>186</v>
      </c>
      <c r="E44" s="65">
        <v>30</v>
      </c>
      <c r="F44" s="65">
        <v>30</v>
      </c>
      <c r="G44" s="65">
        <v>3</v>
      </c>
      <c r="H44" s="96">
        <f t="shared" si="4"/>
        <v>2235.8700000000003</v>
      </c>
      <c r="I44" s="96">
        <f t="shared" si="1"/>
        <v>1.1179350000000001</v>
      </c>
      <c r="J44" s="66">
        <f t="shared" si="2"/>
        <v>2.2358700000000002</v>
      </c>
      <c r="K44" s="66">
        <f t="shared" si="3"/>
        <v>3.3538050000000004</v>
      </c>
    </row>
    <row r="45" spans="1:11" x14ac:dyDescent="0.25">
      <c r="A45" s="67">
        <v>42</v>
      </c>
      <c r="B45" s="67" t="s">
        <v>184</v>
      </c>
      <c r="C45" s="91" t="s">
        <v>155</v>
      </c>
      <c r="D45" s="68" t="s">
        <v>185</v>
      </c>
      <c r="E45" s="65">
        <v>23</v>
      </c>
      <c r="F45" s="65">
        <v>23</v>
      </c>
      <c r="G45" s="65">
        <v>3</v>
      </c>
      <c r="H45" s="96">
        <f t="shared" si="4"/>
        <v>1236.27</v>
      </c>
      <c r="I45" s="96">
        <f t="shared" si="1"/>
        <v>0.61813499999999999</v>
      </c>
      <c r="J45" s="66">
        <f t="shared" si="2"/>
        <v>1.23627</v>
      </c>
      <c r="K45" s="66">
        <f t="shared" si="3"/>
        <v>1.8544049999999999</v>
      </c>
    </row>
    <row r="46" spans="1:11" x14ac:dyDescent="0.25">
      <c r="A46" s="67">
        <v>43</v>
      </c>
      <c r="B46" s="67" t="s">
        <v>184</v>
      </c>
      <c r="C46" s="91" t="s">
        <v>156</v>
      </c>
      <c r="D46" s="68" t="s">
        <v>185</v>
      </c>
      <c r="E46" s="65">
        <v>23</v>
      </c>
      <c r="F46" s="65">
        <v>23</v>
      </c>
      <c r="G46" s="65">
        <v>3</v>
      </c>
      <c r="H46" s="96">
        <f t="shared" si="4"/>
        <v>1236.27</v>
      </c>
      <c r="I46" s="96">
        <f t="shared" si="1"/>
        <v>0.61813499999999999</v>
      </c>
      <c r="J46" s="66">
        <f t="shared" si="2"/>
        <v>1.23627</v>
      </c>
      <c r="K46" s="66">
        <f t="shared" si="3"/>
        <v>1.8544049999999999</v>
      </c>
    </row>
    <row r="47" spans="1:11" x14ac:dyDescent="0.25">
      <c r="A47" s="67">
        <v>44</v>
      </c>
      <c r="B47" s="67" t="s">
        <v>184</v>
      </c>
      <c r="C47" s="91" t="s">
        <v>157</v>
      </c>
      <c r="D47" s="68" t="s">
        <v>186</v>
      </c>
      <c r="E47" s="65">
        <v>30</v>
      </c>
      <c r="F47" s="65">
        <v>30</v>
      </c>
      <c r="G47" s="65">
        <v>3</v>
      </c>
      <c r="H47" s="96">
        <f t="shared" si="4"/>
        <v>2235.8700000000003</v>
      </c>
      <c r="I47" s="96">
        <f t="shared" si="1"/>
        <v>1.1179350000000001</v>
      </c>
      <c r="J47" s="66">
        <f t="shared" si="2"/>
        <v>2.2358700000000002</v>
      </c>
      <c r="K47" s="66">
        <f t="shared" si="3"/>
        <v>3.3538050000000004</v>
      </c>
    </row>
    <row r="48" spans="1:11" x14ac:dyDescent="0.25">
      <c r="A48" s="67">
        <v>45</v>
      </c>
      <c r="B48" s="67" t="s">
        <v>184</v>
      </c>
      <c r="C48" s="91" t="s">
        <v>158</v>
      </c>
      <c r="D48" s="68" t="s">
        <v>186</v>
      </c>
      <c r="E48" s="65">
        <v>30</v>
      </c>
      <c r="F48" s="65">
        <v>30</v>
      </c>
      <c r="G48" s="65">
        <v>3</v>
      </c>
      <c r="H48" s="96">
        <f t="shared" si="4"/>
        <v>2235.8700000000003</v>
      </c>
      <c r="I48" s="96">
        <f t="shared" si="1"/>
        <v>1.1179350000000001</v>
      </c>
      <c r="J48" s="66">
        <f t="shared" si="2"/>
        <v>2.2358700000000002</v>
      </c>
      <c r="K48" s="66">
        <f t="shared" si="3"/>
        <v>3.3538050000000004</v>
      </c>
    </row>
    <row r="49" spans="1:11" x14ac:dyDescent="0.25">
      <c r="A49" s="67">
        <v>46</v>
      </c>
      <c r="B49" s="67" t="s">
        <v>184</v>
      </c>
      <c r="C49" s="91" t="s">
        <v>159</v>
      </c>
      <c r="D49" s="68" t="s">
        <v>185</v>
      </c>
      <c r="E49" s="65">
        <v>23</v>
      </c>
      <c r="F49" s="65">
        <v>23</v>
      </c>
      <c r="G49" s="65">
        <v>3</v>
      </c>
      <c r="H49" s="96">
        <f t="shared" si="4"/>
        <v>1236.27</v>
      </c>
      <c r="I49" s="96">
        <f t="shared" si="1"/>
        <v>0.61813499999999999</v>
      </c>
      <c r="J49" s="66">
        <f t="shared" si="2"/>
        <v>1.23627</v>
      </c>
      <c r="K49" s="66">
        <f t="shared" si="3"/>
        <v>1.8544049999999999</v>
      </c>
    </row>
    <row r="50" spans="1:11" x14ac:dyDescent="0.25">
      <c r="A50" s="67">
        <v>47</v>
      </c>
      <c r="B50" s="67" t="s">
        <v>184</v>
      </c>
      <c r="C50" s="91" t="s">
        <v>160</v>
      </c>
      <c r="D50" s="68" t="s">
        <v>186</v>
      </c>
      <c r="E50" s="65">
        <v>30</v>
      </c>
      <c r="F50" s="65">
        <v>30</v>
      </c>
      <c r="G50" s="65">
        <v>3</v>
      </c>
      <c r="H50" s="96">
        <f t="shared" si="4"/>
        <v>2235.8700000000003</v>
      </c>
      <c r="I50" s="96">
        <f t="shared" si="1"/>
        <v>1.1179350000000001</v>
      </c>
      <c r="J50" s="66">
        <f t="shared" si="2"/>
        <v>2.2358700000000002</v>
      </c>
      <c r="K50" s="66">
        <f t="shared" si="3"/>
        <v>3.3538050000000004</v>
      </c>
    </row>
    <row r="51" spans="1:11" x14ac:dyDescent="0.25">
      <c r="A51" s="67">
        <v>48</v>
      </c>
      <c r="B51" s="67" t="s">
        <v>184</v>
      </c>
      <c r="C51" s="91" t="s">
        <v>161</v>
      </c>
      <c r="D51" s="68" t="s">
        <v>187</v>
      </c>
      <c r="E51" s="65">
        <v>40</v>
      </c>
      <c r="F51" s="65">
        <v>40</v>
      </c>
      <c r="G51" s="65">
        <v>3</v>
      </c>
      <c r="H51" s="96">
        <f t="shared" si="4"/>
        <v>4173.869999999999</v>
      </c>
      <c r="I51" s="96">
        <f t="shared" si="1"/>
        <v>2.086935</v>
      </c>
      <c r="J51" s="66">
        <f t="shared" si="2"/>
        <v>4.17387</v>
      </c>
      <c r="K51" s="66">
        <f t="shared" si="3"/>
        <v>6.2608049999999995</v>
      </c>
    </row>
    <row r="52" spans="1:11" x14ac:dyDescent="0.25">
      <c r="A52" s="67">
        <v>49</v>
      </c>
      <c r="B52" s="67" t="s">
        <v>184</v>
      </c>
      <c r="C52" s="91" t="s">
        <v>161</v>
      </c>
      <c r="D52" s="68" t="s">
        <v>185</v>
      </c>
      <c r="E52" s="65">
        <v>23</v>
      </c>
      <c r="F52" s="65">
        <v>23</v>
      </c>
      <c r="G52" s="65">
        <v>3</v>
      </c>
      <c r="H52" s="96">
        <f t="shared" si="4"/>
        <v>1236.27</v>
      </c>
      <c r="I52" s="96">
        <f t="shared" si="1"/>
        <v>0.61813499999999999</v>
      </c>
      <c r="J52" s="66">
        <f t="shared" si="2"/>
        <v>1.23627</v>
      </c>
      <c r="K52" s="66">
        <f t="shared" si="3"/>
        <v>1.8544049999999999</v>
      </c>
    </row>
    <row r="53" spans="1:11" x14ac:dyDescent="0.25">
      <c r="A53" s="67">
        <v>50</v>
      </c>
      <c r="B53" s="67" t="s">
        <v>184</v>
      </c>
      <c r="C53" s="91" t="s">
        <v>162</v>
      </c>
      <c r="D53" s="68" t="s">
        <v>186</v>
      </c>
      <c r="E53" s="65">
        <v>30</v>
      </c>
      <c r="F53" s="65">
        <v>30</v>
      </c>
      <c r="G53" s="65">
        <v>3</v>
      </c>
      <c r="H53" s="96">
        <f t="shared" si="4"/>
        <v>2235.8700000000003</v>
      </c>
      <c r="I53" s="96">
        <f t="shared" si="1"/>
        <v>1.1179350000000001</v>
      </c>
      <c r="J53" s="66">
        <f t="shared" si="2"/>
        <v>2.2358700000000002</v>
      </c>
      <c r="K53" s="66">
        <f t="shared" si="3"/>
        <v>3.3538050000000004</v>
      </c>
    </row>
    <row r="54" spans="1:11" x14ac:dyDescent="0.25">
      <c r="A54" s="67">
        <v>51</v>
      </c>
      <c r="B54" s="67" t="s">
        <v>184</v>
      </c>
      <c r="C54" s="91" t="s">
        <v>163</v>
      </c>
      <c r="D54" s="68" t="s">
        <v>186</v>
      </c>
      <c r="E54" s="65">
        <v>30</v>
      </c>
      <c r="F54" s="65">
        <v>30</v>
      </c>
      <c r="G54" s="65">
        <v>3</v>
      </c>
      <c r="H54" s="96">
        <f t="shared" si="4"/>
        <v>2235.8700000000003</v>
      </c>
      <c r="I54" s="96">
        <f t="shared" si="1"/>
        <v>1.1179350000000001</v>
      </c>
      <c r="J54" s="66">
        <f t="shared" si="2"/>
        <v>2.2358700000000002</v>
      </c>
      <c r="K54" s="66">
        <f t="shared" si="3"/>
        <v>3.3538050000000004</v>
      </c>
    </row>
    <row r="55" spans="1:11" x14ac:dyDescent="0.25">
      <c r="A55" s="67">
        <v>52</v>
      </c>
      <c r="B55" s="67" t="s">
        <v>184</v>
      </c>
      <c r="C55" s="91" t="s">
        <v>164</v>
      </c>
      <c r="D55" s="68" t="s">
        <v>186</v>
      </c>
      <c r="E55" s="65">
        <v>30</v>
      </c>
      <c r="F55" s="65">
        <v>30</v>
      </c>
      <c r="G55" s="65">
        <v>3</v>
      </c>
      <c r="H55" s="96">
        <f t="shared" si="4"/>
        <v>2235.8700000000003</v>
      </c>
      <c r="I55" s="96">
        <f t="shared" si="1"/>
        <v>1.1179350000000001</v>
      </c>
      <c r="J55" s="66">
        <f t="shared" si="2"/>
        <v>2.2358700000000002</v>
      </c>
      <c r="K55" s="66">
        <f t="shared" si="3"/>
        <v>3.3538050000000004</v>
      </c>
    </row>
    <row r="56" spans="1:11" x14ac:dyDescent="0.25">
      <c r="A56" s="67">
        <v>53</v>
      </c>
      <c r="B56" s="67" t="s">
        <v>184</v>
      </c>
      <c r="C56" s="91" t="s">
        <v>165</v>
      </c>
      <c r="D56" s="68" t="s">
        <v>187</v>
      </c>
      <c r="E56" s="65">
        <v>40</v>
      </c>
      <c r="F56" s="65">
        <v>40</v>
      </c>
      <c r="G56" s="65">
        <v>3</v>
      </c>
      <c r="H56" s="96">
        <f t="shared" si="4"/>
        <v>4173.869999999999</v>
      </c>
      <c r="I56" s="96">
        <f t="shared" si="1"/>
        <v>2.086935</v>
      </c>
      <c r="J56" s="66">
        <f t="shared" si="2"/>
        <v>4.17387</v>
      </c>
      <c r="K56" s="66">
        <f t="shared" si="3"/>
        <v>6.2608049999999995</v>
      </c>
    </row>
    <row r="57" spans="1:11" x14ac:dyDescent="0.25">
      <c r="A57" s="67">
        <v>54</v>
      </c>
      <c r="B57" s="67" t="s">
        <v>184</v>
      </c>
      <c r="C57" s="91" t="s">
        <v>166</v>
      </c>
      <c r="D57" s="68" t="s">
        <v>187</v>
      </c>
      <c r="E57" s="65">
        <v>40</v>
      </c>
      <c r="F57" s="65">
        <v>40</v>
      </c>
      <c r="G57" s="65">
        <v>3</v>
      </c>
      <c r="H57" s="96">
        <f t="shared" si="4"/>
        <v>4173.869999999999</v>
      </c>
      <c r="I57" s="96">
        <f t="shared" si="1"/>
        <v>2.086935</v>
      </c>
      <c r="J57" s="66">
        <f t="shared" si="2"/>
        <v>4.17387</v>
      </c>
      <c r="K57" s="66">
        <f t="shared" si="3"/>
        <v>6.2608049999999995</v>
      </c>
    </row>
    <row r="58" spans="1:11" x14ac:dyDescent="0.25">
      <c r="A58" s="67">
        <v>55</v>
      </c>
      <c r="B58" s="67" t="s">
        <v>184</v>
      </c>
      <c r="C58" s="91" t="s">
        <v>166</v>
      </c>
      <c r="D58" s="68" t="s">
        <v>188</v>
      </c>
      <c r="E58" s="65">
        <v>30</v>
      </c>
      <c r="F58" s="65">
        <v>23</v>
      </c>
      <c r="G58" s="65">
        <v>3</v>
      </c>
      <c r="H58" s="96">
        <f t="shared" si="4"/>
        <v>1662.5700000000002</v>
      </c>
      <c r="I58" s="96">
        <f t="shared" si="1"/>
        <v>0.83128500000000005</v>
      </c>
      <c r="J58" s="66">
        <f t="shared" si="2"/>
        <v>1.6625700000000001</v>
      </c>
      <c r="K58" s="66">
        <f t="shared" si="3"/>
        <v>2.4938549999999999</v>
      </c>
    </row>
    <row r="59" spans="1:11" x14ac:dyDescent="0.25">
      <c r="A59" s="67">
        <v>56</v>
      </c>
      <c r="B59" s="67" t="s">
        <v>184</v>
      </c>
      <c r="C59" s="91" t="s">
        <v>167</v>
      </c>
      <c r="D59" s="68" t="s">
        <v>187</v>
      </c>
      <c r="E59" s="65">
        <v>40</v>
      </c>
      <c r="F59" s="65">
        <v>40</v>
      </c>
      <c r="G59" s="65">
        <v>3</v>
      </c>
      <c r="H59" s="96">
        <f t="shared" si="4"/>
        <v>4173.869999999999</v>
      </c>
      <c r="I59" s="96">
        <f t="shared" si="1"/>
        <v>2.086935</v>
      </c>
      <c r="J59" s="66">
        <f t="shared" si="2"/>
        <v>4.17387</v>
      </c>
      <c r="K59" s="66">
        <f t="shared" si="3"/>
        <v>6.2608049999999995</v>
      </c>
    </row>
    <row r="60" spans="1:11" x14ac:dyDescent="0.25">
      <c r="A60" s="67">
        <v>57</v>
      </c>
      <c r="B60" s="67" t="s">
        <v>184</v>
      </c>
      <c r="C60" s="91" t="s">
        <v>168</v>
      </c>
      <c r="D60" s="68" t="s">
        <v>187</v>
      </c>
      <c r="E60" s="65">
        <v>40</v>
      </c>
      <c r="F60" s="65">
        <v>40</v>
      </c>
      <c r="G60" s="65">
        <v>3</v>
      </c>
      <c r="H60" s="96">
        <f t="shared" si="4"/>
        <v>4173.869999999999</v>
      </c>
      <c r="I60" s="96">
        <f t="shared" si="1"/>
        <v>2.086935</v>
      </c>
      <c r="J60" s="66">
        <f t="shared" si="2"/>
        <v>4.17387</v>
      </c>
      <c r="K60" s="66">
        <f t="shared" si="3"/>
        <v>6.2608049999999995</v>
      </c>
    </row>
    <row r="61" spans="1:11" x14ac:dyDescent="0.25">
      <c r="A61" s="67">
        <v>58</v>
      </c>
      <c r="B61" s="67" t="s">
        <v>184</v>
      </c>
      <c r="C61" s="91" t="s">
        <v>168</v>
      </c>
      <c r="D61" s="68" t="s">
        <v>185</v>
      </c>
      <c r="E61" s="65">
        <v>23</v>
      </c>
      <c r="F61" s="65">
        <v>23</v>
      </c>
      <c r="G61" s="65">
        <v>3</v>
      </c>
      <c r="H61" s="96">
        <f t="shared" si="4"/>
        <v>1236.27</v>
      </c>
      <c r="I61" s="96">
        <f t="shared" si="1"/>
        <v>0.61813499999999999</v>
      </c>
      <c r="J61" s="66">
        <f t="shared" si="2"/>
        <v>1.23627</v>
      </c>
      <c r="K61" s="66">
        <f t="shared" si="3"/>
        <v>1.8544049999999999</v>
      </c>
    </row>
    <row r="62" spans="1:11" x14ac:dyDescent="0.25">
      <c r="A62" s="67">
        <v>59</v>
      </c>
      <c r="B62" s="67" t="s">
        <v>184</v>
      </c>
      <c r="C62" s="91" t="s">
        <v>169</v>
      </c>
      <c r="D62" s="68" t="s">
        <v>185</v>
      </c>
      <c r="E62" s="65">
        <v>23</v>
      </c>
      <c r="F62" s="65">
        <v>23</v>
      </c>
      <c r="G62" s="65">
        <v>3</v>
      </c>
      <c r="H62" s="96">
        <f t="shared" si="4"/>
        <v>1236.27</v>
      </c>
      <c r="I62" s="96">
        <f t="shared" si="1"/>
        <v>0.61813499999999999</v>
      </c>
      <c r="J62" s="66">
        <f t="shared" si="2"/>
        <v>1.23627</v>
      </c>
      <c r="K62" s="66">
        <f t="shared" si="3"/>
        <v>1.8544049999999999</v>
      </c>
    </row>
    <row r="63" spans="1:11" x14ac:dyDescent="0.25">
      <c r="A63" s="67">
        <v>60</v>
      </c>
      <c r="B63" s="67" t="s">
        <v>184</v>
      </c>
      <c r="C63" s="91" t="s">
        <v>170</v>
      </c>
      <c r="D63" s="68" t="s">
        <v>186</v>
      </c>
      <c r="E63" s="65">
        <v>30</v>
      </c>
      <c r="F63" s="65">
        <v>30</v>
      </c>
      <c r="G63" s="65">
        <v>3</v>
      </c>
      <c r="H63" s="96">
        <f t="shared" si="4"/>
        <v>2235.8700000000003</v>
      </c>
      <c r="I63" s="96">
        <f t="shared" si="1"/>
        <v>1.1179350000000001</v>
      </c>
      <c r="J63" s="66">
        <f t="shared" si="2"/>
        <v>2.2358700000000002</v>
      </c>
      <c r="K63" s="66">
        <f t="shared" si="3"/>
        <v>3.3538050000000004</v>
      </c>
    </row>
    <row r="64" spans="1:11" x14ac:dyDescent="0.25">
      <c r="A64" s="67">
        <v>61</v>
      </c>
      <c r="B64" s="67" t="s">
        <v>184</v>
      </c>
      <c r="C64" s="91" t="s">
        <v>171</v>
      </c>
      <c r="D64" s="68" t="s">
        <v>185</v>
      </c>
      <c r="E64" s="65">
        <v>23</v>
      </c>
      <c r="F64" s="65">
        <v>23</v>
      </c>
      <c r="G64" s="65">
        <v>3</v>
      </c>
      <c r="H64" s="96">
        <f t="shared" si="4"/>
        <v>1236.27</v>
      </c>
      <c r="I64" s="96">
        <f t="shared" si="1"/>
        <v>0.61813499999999999</v>
      </c>
      <c r="J64" s="66">
        <f t="shared" si="2"/>
        <v>1.23627</v>
      </c>
      <c r="K64" s="66">
        <f t="shared" si="3"/>
        <v>1.8544049999999999</v>
      </c>
    </row>
    <row r="65" spans="1:11" x14ac:dyDescent="0.25">
      <c r="A65" s="67">
        <v>62</v>
      </c>
      <c r="B65" s="67" t="s">
        <v>184</v>
      </c>
      <c r="C65" s="91" t="s">
        <v>172</v>
      </c>
      <c r="D65" s="68" t="s">
        <v>186</v>
      </c>
      <c r="E65" s="65">
        <v>30</v>
      </c>
      <c r="F65" s="65">
        <v>30</v>
      </c>
      <c r="G65" s="65">
        <v>3</v>
      </c>
      <c r="H65" s="96">
        <f t="shared" si="4"/>
        <v>2235.8700000000003</v>
      </c>
      <c r="I65" s="96">
        <f t="shared" si="1"/>
        <v>1.1179350000000001</v>
      </c>
      <c r="J65" s="66">
        <f t="shared" si="2"/>
        <v>2.2358700000000002</v>
      </c>
      <c r="K65" s="66">
        <f t="shared" si="3"/>
        <v>3.3538050000000004</v>
      </c>
    </row>
    <row r="66" spans="1:11" x14ac:dyDescent="0.25">
      <c r="A66" s="67">
        <v>63</v>
      </c>
      <c r="B66" s="67" t="s">
        <v>184</v>
      </c>
      <c r="C66" s="91" t="s">
        <v>173</v>
      </c>
      <c r="D66" s="68" t="s">
        <v>186</v>
      </c>
      <c r="E66" s="65">
        <v>30</v>
      </c>
      <c r="F66" s="65">
        <v>30</v>
      </c>
      <c r="G66" s="65">
        <v>3</v>
      </c>
      <c r="H66" s="96">
        <f t="shared" si="4"/>
        <v>2235.8700000000003</v>
      </c>
      <c r="I66" s="96">
        <f t="shared" si="1"/>
        <v>1.1179350000000001</v>
      </c>
      <c r="J66" s="66">
        <f t="shared" si="2"/>
        <v>2.2358700000000002</v>
      </c>
      <c r="K66" s="66">
        <f t="shared" si="3"/>
        <v>3.3538050000000004</v>
      </c>
    </row>
    <row r="67" spans="1:11" x14ac:dyDescent="0.25">
      <c r="A67" s="67">
        <v>64</v>
      </c>
      <c r="B67" s="67" t="s">
        <v>184</v>
      </c>
      <c r="C67" s="91" t="s">
        <v>174</v>
      </c>
      <c r="D67" s="68" t="s">
        <v>187</v>
      </c>
      <c r="E67" s="65">
        <v>40</v>
      </c>
      <c r="F67" s="65">
        <v>40</v>
      </c>
      <c r="G67" s="65">
        <v>3</v>
      </c>
      <c r="H67" s="96">
        <f t="shared" si="4"/>
        <v>4173.869999999999</v>
      </c>
      <c r="I67" s="96">
        <f t="shared" si="1"/>
        <v>2.086935</v>
      </c>
      <c r="J67" s="66">
        <f t="shared" si="2"/>
        <v>4.17387</v>
      </c>
      <c r="K67" s="66">
        <f t="shared" si="3"/>
        <v>6.2608049999999995</v>
      </c>
    </row>
    <row r="68" spans="1:11" x14ac:dyDescent="0.25">
      <c r="A68" s="67">
        <v>65</v>
      </c>
      <c r="B68" s="67" t="s">
        <v>184</v>
      </c>
      <c r="C68" s="91" t="s">
        <v>175</v>
      </c>
      <c r="D68" s="68" t="s">
        <v>186</v>
      </c>
      <c r="E68" s="65">
        <v>30</v>
      </c>
      <c r="F68" s="65">
        <v>30</v>
      </c>
      <c r="G68" s="65">
        <v>3</v>
      </c>
      <c r="H68" s="96">
        <f t="shared" ref="H68:H77" si="5">(E68+(E68-(2*G68*0.1)*(G68/0.3-1)))/2*(F68+(F68-(2*G68*0.1)*(G68/0.3-1)))/2*G68</f>
        <v>2235.8700000000003</v>
      </c>
      <c r="I68" s="96">
        <f t="shared" si="1"/>
        <v>1.1179350000000001</v>
      </c>
      <c r="J68" s="66">
        <f t="shared" si="2"/>
        <v>2.2358700000000002</v>
      </c>
      <c r="K68" s="66">
        <f t="shared" si="3"/>
        <v>3.3538050000000004</v>
      </c>
    </row>
    <row r="69" spans="1:11" x14ac:dyDescent="0.25">
      <c r="A69" s="67">
        <v>66</v>
      </c>
      <c r="B69" s="67" t="s">
        <v>184</v>
      </c>
      <c r="C69" s="91" t="s">
        <v>176</v>
      </c>
      <c r="D69" s="68" t="s">
        <v>186</v>
      </c>
      <c r="E69" s="65">
        <v>30</v>
      </c>
      <c r="F69" s="65">
        <v>30</v>
      </c>
      <c r="G69" s="65">
        <v>3</v>
      </c>
      <c r="H69" s="96">
        <f t="shared" si="5"/>
        <v>2235.8700000000003</v>
      </c>
      <c r="I69" s="96">
        <f t="shared" ref="I69:I77" si="6">0.75*(H69/0.15)/10000</f>
        <v>1.1179350000000001</v>
      </c>
      <c r="J69" s="66">
        <f t="shared" ref="J69:J77" si="7">I69*2</f>
        <v>2.2358700000000002</v>
      </c>
      <c r="K69" s="66">
        <f t="shared" ref="K69:K77" si="8">+J69+I69</f>
        <v>3.3538050000000004</v>
      </c>
    </row>
    <row r="70" spans="1:11" x14ac:dyDescent="0.25">
      <c r="A70" s="67">
        <v>67</v>
      </c>
      <c r="B70" s="67" t="s">
        <v>184</v>
      </c>
      <c r="C70" s="91" t="s">
        <v>177</v>
      </c>
      <c r="D70" s="68" t="s">
        <v>185</v>
      </c>
      <c r="E70" s="65">
        <v>23</v>
      </c>
      <c r="F70" s="65">
        <v>23</v>
      </c>
      <c r="G70" s="65">
        <v>3</v>
      </c>
      <c r="H70" s="96">
        <f t="shared" si="5"/>
        <v>1236.27</v>
      </c>
      <c r="I70" s="96">
        <f t="shared" si="6"/>
        <v>0.61813499999999999</v>
      </c>
      <c r="J70" s="66">
        <f t="shared" si="7"/>
        <v>1.23627</v>
      </c>
      <c r="K70" s="66">
        <f t="shared" si="8"/>
        <v>1.8544049999999999</v>
      </c>
    </row>
    <row r="71" spans="1:11" x14ac:dyDescent="0.25">
      <c r="A71" s="67">
        <v>68</v>
      </c>
      <c r="B71" s="67" t="s">
        <v>184</v>
      </c>
      <c r="C71" s="91" t="s">
        <v>177</v>
      </c>
      <c r="D71" s="68" t="s">
        <v>188</v>
      </c>
      <c r="E71" s="65">
        <v>30</v>
      </c>
      <c r="F71" s="65">
        <v>23</v>
      </c>
      <c r="G71" s="65">
        <v>3</v>
      </c>
      <c r="H71" s="96">
        <f t="shared" si="5"/>
        <v>1662.5700000000002</v>
      </c>
      <c r="I71" s="96">
        <f t="shared" si="6"/>
        <v>0.83128500000000005</v>
      </c>
      <c r="J71" s="66">
        <f t="shared" si="7"/>
        <v>1.6625700000000001</v>
      </c>
      <c r="K71" s="66">
        <f t="shared" si="8"/>
        <v>2.4938549999999999</v>
      </c>
    </row>
    <row r="72" spans="1:11" x14ac:dyDescent="0.25">
      <c r="A72" s="67">
        <v>69</v>
      </c>
      <c r="B72" s="67" t="s">
        <v>184</v>
      </c>
      <c r="C72" s="91" t="s">
        <v>178</v>
      </c>
      <c r="D72" s="68" t="s">
        <v>187</v>
      </c>
      <c r="E72" s="65">
        <v>40</v>
      </c>
      <c r="F72" s="65">
        <v>40</v>
      </c>
      <c r="G72" s="65">
        <v>3</v>
      </c>
      <c r="H72" s="96">
        <f t="shared" si="5"/>
        <v>4173.869999999999</v>
      </c>
      <c r="I72" s="96">
        <f t="shared" si="6"/>
        <v>2.086935</v>
      </c>
      <c r="J72" s="66">
        <f t="shared" si="7"/>
        <v>4.17387</v>
      </c>
      <c r="K72" s="66">
        <f t="shared" si="8"/>
        <v>6.2608049999999995</v>
      </c>
    </row>
    <row r="73" spans="1:11" x14ac:dyDescent="0.25">
      <c r="A73" s="67">
        <v>70</v>
      </c>
      <c r="B73" s="67" t="s">
        <v>184</v>
      </c>
      <c r="C73" s="91" t="s">
        <v>179</v>
      </c>
      <c r="D73" s="68" t="s">
        <v>185</v>
      </c>
      <c r="E73" s="65">
        <v>23</v>
      </c>
      <c r="F73" s="65">
        <v>23</v>
      </c>
      <c r="G73" s="65">
        <v>3</v>
      </c>
      <c r="H73" s="96">
        <f t="shared" si="5"/>
        <v>1236.27</v>
      </c>
      <c r="I73" s="96">
        <f t="shared" si="6"/>
        <v>0.61813499999999999</v>
      </c>
      <c r="J73" s="66">
        <f t="shared" si="7"/>
        <v>1.23627</v>
      </c>
      <c r="K73" s="66">
        <f t="shared" si="8"/>
        <v>1.8544049999999999</v>
      </c>
    </row>
    <row r="74" spans="1:11" x14ac:dyDescent="0.25">
      <c r="A74" s="67">
        <v>71</v>
      </c>
      <c r="B74" s="67" t="s">
        <v>184</v>
      </c>
      <c r="C74" s="91" t="s">
        <v>180</v>
      </c>
      <c r="D74" s="68" t="s">
        <v>186</v>
      </c>
      <c r="E74" s="65">
        <v>30</v>
      </c>
      <c r="F74" s="65">
        <v>30</v>
      </c>
      <c r="G74" s="65">
        <v>3</v>
      </c>
      <c r="H74" s="96">
        <f t="shared" si="5"/>
        <v>2235.8700000000003</v>
      </c>
      <c r="I74" s="96">
        <f t="shared" si="6"/>
        <v>1.1179350000000001</v>
      </c>
      <c r="J74" s="66">
        <f t="shared" si="7"/>
        <v>2.2358700000000002</v>
      </c>
      <c r="K74" s="66">
        <f t="shared" si="8"/>
        <v>3.3538050000000004</v>
      </c>
    </row>
    <row r="75" spans="1:11" x14ac:dyDescent="0.25">
      <c r="A75" s="67">
        <v>72</v>
      </c>
      <c r="B75" s="67" t="s">
        <v>184</v>
      </c>
      <c r="C75" s="91" t="s">
        <v>181</v>
      </c>
      <c r="D75" s="68" t="s">
        <v>186</v>
      </c>
      <c r="E75" s="65">
        <v>30</v>
      </c>
      <c r="F75" s="65">
        <v>30</v>
      </c>
      <c r="G75" s="65">
        <v>3</v>
      </c>
      <c r="H75" s="96">
        <f t="shared" si="5"/>
        <v>2235.8700000000003</v>
      </c>
      <c r="I75" s="96">
        <f t="shared" si="6"/>
        <v>1.1179350000000001</v>
      </c>
      <c r="J75" s="66">
        <f t="shared" si="7"/>
        <v>2.2358700000000002</v>
      </c>
      <c r="K75" s="66">
        <f t="shared" si="8"/>
        <v>3.3538050000000004</v>
      </c>
    </row>
    <row r="76" spans="1:11" x14ac:dyDescent="0.25">
      <c r="A76" s="67">
        <v>73</v>
      </c>
      <c r="B76" s="67" t="s">
        <v>184</v>
      </c>
      <c r="C76" s="91" t="s">
        <v>182</v>
      </c>
      <c r="D76" s="68" t="s">
        <v>186</v>
      </c>
      <c r="E76" s="65">
        <v>30</v>
      </c>
      <c r="F76" s="65">
        <v>30</v>
      </c>
      <c r="G76" s="65">
        <v>3</v>
      </c>
      <c r="H76" s="96">
        <f t="shared" si="5"/>
        <v>2235.8700000000003</v>
      </c>
      <c r="I76" s="96">
        <f t="shared" si="6"/>
        <v>1.1179350000000001</v>
      </c>
      <c r="J76" s="66">
        <f t="shared" si="7"/>
        <v>2.2358700000000002</v>
      </c>
      <c r="K76" s="66">
        <f t="shared" si="8"/>
        <v>3.3538050000000004</v>
      </c>
    </row>
    <row r="77" spans="1:11" x14ac:dyDescent="0.25">
      <c r="A77" s="67">
        <v>74</v>
      </c>
      <c r="B77" s="67" t="s">
        <v>184</v>
      </c>
      <c r="C77" s="91" t="s">
        <v>183</v>
      </c>
      <c r="D77" s="68" t="s">
        <v>185</v>
      </c>
      <c r="E77" s="65">
        <v>23</v>
      </c>
      <c r="F77" s="65">
        <v>23</v>
      </c>
      <c r="G77" s="65">
        <v>3</v>
      </c>
      <c r="H77" s="96">
        <f t="shared" si="5"/>
        <v>1236.27</v>
      </c>
      <c r="I77" s="96">
        <f t="shared" si="6"/>
        <v>0.61813499999999999</v>
      </c>
      <c r="J77" s="66">
        <f t="shared" si="7"/>
        <v>1.23627</v>
      </c>
      <c r="K77" s="66">
        <f t="shared" si="8"/>
        <v>1.8544049999999999</v>
      </c>
    </row>
    <row r="78" spans="1:11" x14ac:dyDescent="0.25">
      <c r="A78" s="67">
        <v>75</v>
      </c>
      <c r="B78" s="67" t="s">
        <v>189</v>
      </c>
      <c r="C78" s="91" t="s">
        <v>190</v>
      </c>
      <c r="D78" s="71">
        <v>0.8</v>
      </c>
      <c r="E78" s="65">
        <v>0.8</v>
      </c>
      <c r="H78" s="66"/>
      <c r="K78" s="66">
        <f t="shared" ref="K78:K111" si="9">E78</f>
        <v>0.8</v>
      </c>
    </row>
    <row r="79" spans="1:11" x14ac:dyDescent="0.25">
      <c r="A79" s="67">
        <v>76</v>
      </c>
      <c r="B79" s="67" t="s">
        <v>189</v>
      </c>
      <c r="C79" s="91" t="s">
        <v>191</v>
      </c>
      <c r="D79" s="71">
        <v>0.8</v>
      </c>
      <c r="E79" s="65">
        <v>0.8</v>
      </c>
      <c r="H79" s="66"/>
      <c r="K79" s="66">
        <f t="shared" si="9"/>
        <v>0.8</v>
      </c>
    </row>
    <row r="80" spans="1:11" x14ac:dyDescent="0.25">
      <c r="A80" s="67">
        <v>77</v>
      </c>
      <c r="B80" s="67" t="s">
        <v>189</v>
      </c>
      <c r="C80" s="91" t="s">
        <v>192</v>
      </c>
      <c r="D80" s="71">
        <v>1.01</v>
      </c>
      <c r="E80" s="65">
        <v>1.01</v>
      </c>
      <c r="H80" s="66"/>
      <c r="K80" s="66">
        <f t="shared" si="9"/>
        <v>1.01</v>
      </c>
    </row>
    <row r="81" spans="1:11" x14ac:dyDescent="0.25">
      <c r="A81" s="67">
        <v>78</v>
      </c>
      <c r="B81" s="67" t="s">
        <v>189</v>
      </c>
      <c r="C81" s="91" t="s">
        <v>193</v>
      </c>
      <c r="D81" s="71">
        <v>0.8</v>
      </c>
      <c r="E81" s="65">
        <v>0.8</v>
      </c>
      <c r="H81" s="66"/>
      <c r="K81" s="66">
        <f t="shared" si="9"/>
        <v>0.8</v>
      </c>
    </row>
    <row r="82" spans="1:11" x14ac:dyDescent="0.25">
      <c r="A82" s="67">
        <v>79</v>
      </c>
      <c r="B82" s="67" t="s">
        <v>189</v>
      </c>
      <c r="C82" s="91" t="s">
        <v>137</v>
      </c>
      <c r="D82" s="71">
        <v>0.4</v>
      </c>
      <c r="E82" s="65">
        <v>0.4</v>
      </c>
      <c r="H82" s="66"/>
      <c r="K82" s="66">
        <f t="shared" si="9"/>
        <v>0.4</v>
      </c>
    </row>
    <row r="83" spans="1:11" x14ac:dyDescent="0.25">
      <c r="A83" s="67">
        <v>80</v>
      </c>
      <c r="B83" s="67" t="s">
        <v>189</v>
      </c>
      <c r="C83" s="91" t="s">
        <v>194</v>
      </c>
      <c r="D83" s="71">
        <v>0.8</v>
      </c>
      <c r="E83" s="65">
        <v>0.8</v>
      </c>
      <c r="H83" s="66"/>
      <c r="K83" s="66">
        <f t="shared" si="9"/>
        <v>0.8</v>
      </c>
    </row>
    <row r="84" spans="1:11" x14ac:dyDescent="0.25">
      <c r="A84" s="67">
        <v>81</v>
      </c>
      <c r="B84" s="67" t="s">
        <v>189</v>
      </c>
      <c r="C84" s="91" t="s">
        <v>195</v>
      </c>
      <c r="D84" s="71">
        <v>0.4</v>
      </c>
      <c r="E84" s="65">
        <v>0.4</v>
      </c>
      <c r="H84" s="66"/>
      <c r="K84" s="66">
        <f t="shared" si="9"/>
        <v>0.4</v>
      </c>
    </row>
    <row r="85" spans="1:11" x14ac:dyDescent="0.25">
      <c r="A85" s="67">
        <v>82</v>
      </c>
      <c r="B85" s="67" t="s">
        <v>189</v>
      </c>
      <c r="C85" s="91" t="s">
        <v>139</v>
      </c>
      <c r="D85" s="71">
        <v>0.4</v>
      </c>
      <c r="E85" s="65">
        <v>0.4</v>
      </c>
      <c r="H85" s="66"/>
      <c r="K85" s="66">
        <f t="shared" si="9"/>
        <v>0.4</v>
      </c>
    </row>
    <row r="86" spans="1:11" x14ac:dyDescent="0.25">
      <c r="A86" s="67">
        <v>83</v>
      </c>
      <c r="B86" s="67" t="s">
        <v>189</v>
      </c>
      <c r="C86" s="91" t="s">
        <v>138</v>
      </c>
      <c r="D86" s="71">
        <v>0.4</v>
      </c>
      <c r="E86" s="65">
        <v>0.4</v>
      </c>
      <c r="H86" s="66"/>
      <c r="K86" s="66">
        <f t="shared" si="9"/>
        <v>0.4</v>
      </c>
    </row>
    <row r="87" spans="1:11" x14ac:dyDescent="0.25">
      <c r="A87" s="67">
        <v>84</v>
      </c>
      <c r="B87" s="67" t="s">
        <v>189</v>
      </c>
      <c r="C87" s="91" t="s">
        <v>196</v>
      </c>
      <c r="D87" s="71">
        <v>0.4</v>
      </c>
      <c r="E87" s="65">
        <v>0.4</v>
      </c>
      <c r="H87" s="66"/>
      <c r="K87" s="66">
        <f t="shared" si="9"/>
        <v>0.4</v>
      </c>
    </row>
    <row r="88" spans="1:11" x14ac:dyDescent="0.25">
      <c r="A88" s="67">
        <v>85</v>
      </c>
      <c r="B88" s="67" t="s">
        <v>189</v>
      </c>
      <c r="C88" s="91" t="s">
        <v>197</v>
      </c>
      <c r="D88" s="71">
        <v>0.4</v>
      </c>
      <c r="E88" s="65">
        <v>0.4</v>
      </c>
      <c r="H88" s="66"/>
      <c r="K88" s="66">
        <f t="shared" si="9"/>
        <v>0.4</v>
      </c>
    </row>
    <row r="89" spans="1:11" x14ac:dyDescent="0.25">
      <c r="A89" s="67">
        <v>86</v>
      </c>
      <c r="B89" s="67" t="s">
        <v>189</v>
      </c>
      <c r="C89" s="91" t="s">
        <v>152</v>
      </c>
      <c r="D89" s="71">
        <v>0.8</v>
      </c>
      <c r="E89" s="65">
        <v>0.8</v>
      </c>
      <c r="H89" s="66"/>
      <c r="K89" s="66">
        <f t="shared" si="9"/>
        <v>0.8</v>
      </c>
    </row>
    <row r="90" spans="1:11" x14ac:dyDescent="0.25">
      <c r="A90" s="67">
        <v>87</v>
      </c>
      <c r="B90" s="67" t="s">
        <v>189</v>
      </c>
      <c r="C90" s="91" t="s">
        <v>157</v>
      </c>
      <c r="D90" s="71">
        <v>0.4</v>
      </c>
      <c r="E90" s="65">
        <v>0.4</v>
      </c>
      <c r="H90" s="66"/>
      <c r="K90" s="66">
        <f t="shared" si="9"/>
        <v>0.4</v>
      </c>
    </row>
    <row r="91" spans="1:11" x14ac:dyDescent="0.25">
      <c r="A91" s="67">
        <v>88</v>
      </c>
      <c r="B91" s="67" t="s">
        <v>189</v>
      </c>
      <c r="C91" s="91" t="s">
        <v>155</v>
      </c>
      <c r="D91" s="71">
        <v>0.8</v>
      </c>
      <c r="E91" s="65">
        <v>0.8</v>
      </c>
      <c r="H91" s="66"/>
      <c r="K91" s="66">
        <f t="shared" si="9"/>
        <v>0.8</v>
      </c>
    </row>
    <row r="92" spans="1:11" x14ac:dyDescent="0.25">
      <c r="A92" s="67">
        <v>89</v>
      </c>
      <c r="B92" s="67" t="s">
        <v>189</v>
      </c>
      <c r="C92" s="91" t="s">
        <v>198</v>
      </c>
      <c r="D92" s="71">
        <v>0.2</v>
      </c>
      <c r="E92" s="65">
        <v>0.2</v>
      </c>
      <c r="H92" s="66"/>
      <c r="K92" s="66">
        <f t="shared" si="9"/>
        <v>0.2</v>
      </c>
    </row>
    <row r="93" spans="1:11" x14ac:dyDescent="0.25">
      <c r="A93" s="67">
        <v>90</v>
      </c>
      <c r="B93" s="67" t="s">
        <v>189</v>
      </c>
      <c r="C93" s="91" t="s">
        <v>159</v>
      </c>
      <c r="D93" s="71">
        <v>0.8</v>
      </c>
      <c r="E93" s="65">
        <v>0.8</v>
      </c>
      <c r="H93" s="66"/>
      <c r="K93" s="66">
        <f t="shared" si="9"/>
        <v>0.8</v>
      </c>
    </row>
    <row r="94" spans="1:11" x14ac:dyDescent="0.25">
      <c r="A94" s="67">
        <v>91</v>
      </c>
      <c r="B94" s="67" t="s">
        <v>189</v>
      </c>
      <c r="C94" s="91" t="s">
        <v>160</v>
      </c>
      <c r="D94" s="71">
        <v>0.8</v>
      </c>
      <c r="E94" s="65">
        <v>0.8</v>
      </c>
      <c r="H94" s="66"/>
      <c r="K94" s="66">
        <f t="shared" si="9"/>
        <v>0.8</v>
      </c>
    </row>
    <row r="95" spans="1:11" x14ac:dyDescent="0.25">
      <c r="A95" s="67">
        <v>92</v>
      </c>
      <c r="B95" s="67" t="s">
        <v>189</v>
      </c>
      <c r="C95" s="91" t="s">
        <v>162</v>
      </c>
      <c r="D95" s="71">
        <v>0.4</v>
      </c>
      <c r="E95" s="65">
        <v>0.4</v>
      </c>
      <c r="H95" s="66"/>
      <c r="K95" s="66">
        <f t="shared" si="9"/>
        <v>0.4</v>
      </c>
    </row>
    <row r="96" spans="1:11" x14ac:dyDescent="0.25">
      <c r="A96" s="67">
        <v>93</v>
      </c>
      <c r="B96" s="67" t="s">
        <v>189</v>
      </c>
      <c r="C96" s="91" t="s">
        <v>199</v>
      </c>
      <c r="D96" s="71">
        <v>0.36</v>
      </c>
      <c r="E96" s="65">
        <v>0.36</v>
      </c>
      <c r="H96" s="66"/>
      <c r="K96" s="66">
        <f t="shared" si="9"/>
        <v>0.36</v>
      </c>
    </row>
    <row r="97" spans="1:11" x14ac:dyDescent="0.25">
      <c r="A97" s="67">
        <v>94</v>
      </c>
      <c r="B97" s="67" t="s">
        <v>189</v>
      </c>
      <c r="C97" s="91" t="s">
        <v>199</v>
      </c>
      <c r="D97" s="71">
        <v>0.36</v>
      </c>
      <c r="E97" s="65">
        <v>0.36</v>
      </c>
      <c r="H97" s="66"/>
      <c r="K97" s="66">
        <f t="shared" si="9"/>
        <v>0.36</v>
      </c>
    </row>
    <row r="98" spans="1:11" x14ac:dyDescent="0.25">
      <c r="A98" s="67">
        <v>95</v>
      </c>
      <c r="B98" s="67" t="s">
        <v>189</v>
      </c>
      <c r="C98" s="91" t="s">
        <v>170</v>
      </c>
      <c r="D98" s="71">
        <v>0.4</v>
      </c>
      <c r="E98" s="65">
        <v>0.4</v>
      </c>
      <c r="H98" s="66"/>
      <c r="K98" s="66">
        <f t="shared" si="9"/>
        <v>0.4</v>
      </c>
    </row>
    <row r="99" spans="1:11" x14ac:dyDescent="0.25">
      <c r="A99" s="67">
        <v>96</v>
      </c>
      <c r="B99" s="67" t="s">
        <v>189</v>
      </c>
      <c r="C99" s="91" t="s">
        <v>200</v>
      </c>
      <c r="D99" s="71">
        <v>0.04</v>
      </c>
      <c r="E99" s="65">
        <v>0.04</v>
      </c>
      <c r="H99" s="66"/>
      <c r="K99" s="66">
        <f t="shared" si="9"/>
        <v>0.04</v>
      </c>
    </row>
    <row r="100" spans="1:11" x14ac:dyDescent="0.25">
      <c r="A100" s="67">
        <v>97</v>
      </c>
      <c r="B100" s="67" t="s">
        <v>189</v>
      </c>
      <c r="C100" s="91" t="s">
        <v>201</v>
      </c>
      <c r="D100" s="71">
        <v>0.8</v>
      </c>
      <c r="E100" s="65">
        <v>0.8</v>
      </c>
      <c r="H100" s="66"/>
      <c r="K100" s="66">
        <f t="shared" si="9"/>
        <v>0.8</v>
      </c>
    </row>
    <row r="101" spans="1:11" x14ac:dyDescent="0.25">
      <c r="A101" s="67">
        <v>98</v>
      </c>
      <c r="B101" s="67" t="s">
        <v>189</v>
      </c>
      <c r="C101" s="91" t="s">
        <v>175</v>
      </c>
      <c r="D101" s="71">
        <v>0.4</v>
      </c>
      <c r="E101" s="65">
        <v>0.4</v>
      </c>
      <c r="H101" s="66"/>
      <c r="K101" s="66">
        <f t="shared" si="9"/>
        <v>0.4</v>
      </c>
    </row>
    <row r="102" spans="1:11" x14ac:dyDescent="0.25">
      <c r="A102" s="67">
        <v>99</v>
      </c>
      <c r="B102" s="67" t="s">
        <v>189</v>
      </c>
      <c r="C102" s="91" t="s">
        <v>202</v>
      </c>
      <c r="D102" s="71">
        <v>0.4</v>
      </c>
      <c r="E102" s="65">
        <v>0.4</v>
      </c>
      <c r="H102" s="66"/>
      <c r="K102" s="66">
        <f t="shared" si="9"/>
        <v>0.4</v>
      </c>
    </row>
    <row r="103" spans="1:11" x14ac:dyDescent="0.25">
      <c r="A103" s="67">
        <v>100</v>
      </c>
      <c r="B103" s="67" t="s">
        <v>189</v>
      </c>
      <c r="C103" s="91" t="s">
        <v>199</v>
      </c>
      <c r="D103" s="71">
        <v>0.5</v>
      </c>
      <c r="E103" s="65">
        <v>0.5</v>
      </c>
      <c r="H103" s="66"/>
      <c r="K103" s="66">
        <f t="shared" si="9"/>
        <v>0.5</v>
      </c>
    </row>
    <row r="104" spans="1:11" x14ac:dyDescent="0.25">
      <c r="A104" s="67">
        <v>101</v>
      </c>
      <c r="B104" s="67" t="s">
        <v>189</v>
      </c>
      <c r="C104" s="91" t="s">
        <v>199</v>
      </c>
      <c r="D104" s="71">
        <v>0.4</v>
      </c>
      <c r="E104" s="65">
        <v>0.4</v>
      </c>
      <c r="H104" s="66"/>
      <c r="K104" s="66">
        <f t="shared" si="9"/>
        <v>0.4</v>
      </c>
    </row>
    <row r="105" spans="1:11" x14ac:dyDescent="0.25">
      <c r="A105" s="67">
        <v>102</v>
      </c>
      <c r="B105" s="67" t="s">
        <v>189</v>
      </c>
      <c r="C105" s="91" t="s">
        <v>203</v>
      </c>
      <c r="D105" s="71">
        <v>0.4</v>
      </c>
      <c r="E105" s="65">
        <v>0.4</v>
      </c>
      <c r="H105" s="66"/>
      <c r="K105" s="66">
        <f t="shared" si="9"/>
        <v>0.4</v>
      </c>
    </row>
    <row r="106" spans="1:11" x14ac:dyDescent="0.25">
      <c r="A106" s="67">
        <v>103</v>
      </c>
      <c r="B106" s="67" t="s">
        <v>189</v>
      </c>
      <c r="C106" s="91" t="s">
        <v>179</v>
      </c>
      <c r="D106" s="71">
        <v>0.04</v>
      </c>
      <c r="E106" s="65">
        <v>0.04</v>
      </c>
      <c r="H106" s="66"/>
      <c r="K106" s="66">
        <f t="shared" si="9"/>
        <v>0.04</v>
      </c>
    </row>
    <row r="107" spans="1:11" x14ac:dyDescent="0.25">
      <c r="A107" s="67">
        <v>104</v>
      </c>
      <c r="B107" s="72" t="s">
        <v>204</v>
      </c>
      <c r="C107" s="91" t="s">
        <v>142</v>
      </c>
      <c r="D107" s="71">
        <v>0.4</v>
      </c>
      <c r="E107" s="65">
        <v>0.4</v>
      </c>
      <c r="H107" s="66"/>
      <c r="K107" s="66">
        <f t="shared" si="9"/>
        <v>0.4</v>
      </c>
    </row>
    <row r="108" spans="1:11" x14ac:dyDescent="0.25">
      <c r="A108" s="67">
        <v>105</v>
      </c>
      <c r="B108" s="72" t="s">
        <v>204</v>
      </c>
      <c r="C108" s="91" t="s">
        <v>161</v>
      </c>
      <c r="D108" s="71">
        <v>0.2</v>
      </c>
      <c r="E108" s="65">
        <v>0.2</v>
      </c>
      <c r="H108" s="66"/>
      <c r="K108" s="66">
        <f t="shared" si="9"/>
        <v>0.2</v>
      </c>
    </row>
    <row r="109" spans="1:11" x14ac:dyDescent="0.25">
      <c r="A109" s="67">
        <v>106</v>
      </c>
      <c r="B109" s="72" t="s">
        <v>204</v>
      </c>
      <c r="C109" s="91" t="s">
        <v>165</v>
      </c>
      <c r="D109" s="71">
        <v>0.5</v>
      </c>
      <c r="E109" s="65">
        <v>0.5</v>
      </c>
      <c r="H109" s="66"/>
      <c r="K109" s="66">
        <f t="shared" si="9"/>
        <v>0.5</v>
      </c>
    </row>
    <row r="110" spans="1:11" x14ac:dyDescent="0.25">
      <c r="A110" s="67">
        <v>107</v>
      </c>
      <c r="B110" s="72" t="s">
        <v>204</v>
      </c>
      <c r="C110" s="91" t="s">
        <v>166</v>
      </c>
      <c r="D110" s="71">
        <v>0.5</v>
      </c>
      <c r="E110" s="65">
        <v>0.5</v>
      </c>
      <c r="H110" s="66"/>
      <c r="K110" s="66">
        <f t="shared" si="9"/>
        <v>0.5</v>
      </c>
    </row>
    <row r="111" spans="1:11" x14ac:dyDescent="0.25">
      <c r="A111" s="67">
        <v>108</v>
      </c>
      <c r="B111" s="72" t="s">
        <v>204</v>
      </c>
      <c r="C111" s="91" t="s">
        <v>167</v>
      </c>
      <c r="D111" s="71">
        <v>0.5</v>
      </c>
      <c r="E111" s="65">
        <v>0.5</v>
      </c>
      <c r="H111" s="66"/>
      <c r="K111" s="66">
        <f t="shared" si="9"/>
        <v>0.5</v>
      </c>
    </row>
    <row r="112" spans="1:11" x14ac:dyDescent="0.25">
      <c r="A112" s="67">
        <v>109</v>
      </c>
      <c r="B112" s="72" t="s">
        <v>224</v>
      </c>
      <c r="C112" s="91" t="s">
        <v>122</v>
      </c>
      <c r="D112" s="73" t="s">
        <v>238</v>
      </c>
      <c r="E112" s="65">
        <v>7</v>
      </c>
      <c r="F112" s="65">
        <v>7</v>
      </c>
      <c r="H112" s="66"/>
      <c r="I112" s="65" t="s">
        <v>274</v>
      </c>
      <c r="K112" s="66">
        <v>1</v>
      </c>
    </row>
    <row r="113" spans="1:11" x14ac:dyDescent="0.25">
      <c r="A113" s="67">
        <v>110</v>
      </c>
      <c r="B113" s="72" t="s">
        <v>224</v>
      </c>
      <c r="C113" s="91" t="s">
        <v>205</v>
      </c>
      <c r="D113" s="73" t="s">
        <v>238</v>
      </c>
      <c r="E113" s="65">
        <v>7</v>
      </c>
      <c r="F113" s="65">
        <v>7</v>
      </c>
      <c r="H113" s="66"/>
      <c r="K113" s="66">
        <v>1</v>
      </c>
    </row>
    <row r="114" spans="1:11" x14ac:dyDescent="0.25">
      <c r="A114" s="67">
        <v>111</v>
      </c>
      <c r="B114" s="72" t="s">
        <v>224</v>
      </c>
      <c r="C114" s="91" t="s">
        <v>121</v>
      </c>
      <c r="D114" s="73" t="s">
        <v>238</v>
      </c>
      <c r="E114" s="65">
        <v>7</v>
      </c>
      <c r="F114" s="65">
        <v>7</v>
      </c>
      <c r="H114" s="66"/>
      <c r="K114" s="66">
        <v>1</v>
      </c>
    </row>
    <row r="115" spans="1:11" x14ac:dyDescent="0.25">
      <c r="A115" s="67">
        <v>112</v>
      </c>
      <c r="B115" s="72" t="s">
        <v>224</v>
      </c>
      <c r="C115" s="91" t="s">
        <v>122</v>
      </c>
      <c r="D115" s="73" t="s">
        <v>238</v>
      </c>
      <c r="E115" s="65">
        <v>7</v>
      </c>
      <c r="F115" s="65">
        <v>7</v>
      </c>
      <c r="H115" s="66"/>
      <c r="K115" s="66">
        <v>1</v>
      </c>
    </row>
    <row r="116" spans="1:11" x14ac:dyDescent="0.25">
      <c r="A116" s="67">
        <v>113</v>
      </c>
      <c r="B116" s="72" t="s">
        <v>224</v>
      </c>
      <c r="C116" s="91" t="s">
        <v>120</v>
      </c>
      <c r="D116" s="73" t="s">
        <v>238</v>
      </c>
      <c r="E116" s="65">
        <v>7</v>
      </c>
      <c r="F116" s="65">
        <v>7</v>
      </c>
      <c r="H116" s="66"/>
      <c r="K116" s="66">
        <v>1</v>
      </c>
    </row>
    <row r="117" spans="1:11" x14ac:dyDescent="0.25">
      <c r="A117" s="67">
        <v>114</v>
      </c>
      <c r="B117" s="72" t="s">
        <v>224</v>
      </c>
      <c r="C117" s="91" t="s">
        <v>206</v>
      </c>
      <c r="D117" s="73" t="s">
        <v>238</v>
      </c>
      <c r="E117" s="65">
        <v>7</v>
      </c>
      <c r="F117" s="65">
        <v>7</v>
      </c>
      <c r="H117" s="66"/>
      <c r="K117" s="66">
        <v>1</v>
      </c>
    </row>
    <row r="118" spans="1:11" x14ac:dyDescent="0.25">
      <c r="A118" s="67">
        <v>115</v>
      </c>
      <c r="B118" s="72" t="s">
        <v>224</v>
      </c>
      <c r="C118" s="91" t="s">
        <v>206</v>
      </c>
      <c r="D118" s="73" t="s">
        <v>238</v>
      </c>
      <c r="E118" s="65">
        <v>7</v>
      </c>
      <c r="F118" s="65">
        <v>7</v>
      </c>
      <c r="H118" s="66"/>
      <c r="K118" s="66">
        <v>1</v>
      </c>
    </row>
    <row r="119" spans="1:11" x14ac:dyDescent="0.25">
      <c r="A119" s="67">
        <v>116</v>
      </c>
      <c r="B119" s="72" t="s">
        <v>224</v>
      </c>
      <c r="C119" s="91" t="s">
        <v>127</v>
      </c>
      <c r="D119" s="73" t="s">
        <v>238</v>
      </c>
      <c r="E119" s="65">
        <v>7</v>
      </c>
      <c r="F119" s="65">
        <v>7</v>
      </c>
      <c r="H119" s="66"/>
      <c r="K119" s="66">
        <v>1</v>
      </c>
    </row>
    <row r="120" spans="1:11" x14ac:dyDescent="0.25">
      <c r="A120" s="67">
        <v>117</v>
      </c>
      <c r="B120" s="72" t="s">
        <v>224</v>
      </c>
      <c r="C120" s="91" t="s">
        <v>125</v>
      </c>
      <c r="D120" s="73" t="s">
        <v>238</v>
      </c>
      <c r="E120" s="65">
        <v>7</v>
      </c>
      <c r="F120" s="65">
        <v>7</v>
      </c>
      <c r="H120" s="66"/>
      <c r="K120" s="66">
        <v>1</v>
      </c>
    </row>
    <row r="121" spans="1:11" x14ac:dyDescent="0.25">
      <c r="A121" s="67">
        <v>118</v>
      </c>
      <c r="B121" s="72" t="s">
        <v>224</v>
      </c>
      <c r="C121" s="91" t="s">
        <v>126</v>
      </c>
      <c r="D121" s="73" t="s">
        <v>238</v>
      </c>
      <c r="E121" s="65">
        <v>7</v>
      </c>
      <c r="F121" s="65">
        <v>7</v>
      </c>
      <c r="H121" s="66"/>
      <c r="K121" s="66">
        <v>1</v>
      </c>
    </row>
    <row r="122" spans="1:11" x14ac:dyDescent="0.25">
      <c r="A122" s="67">
        <v>119</v>
      </c>
      <c r="B122" s="72" t="s">
        <v>224</v>
      </c>
      <c r="C122" s="91" t="s">
        <v>207</v>
      </c>
      <c r="D122" s="73" t="s">
        <v>238</v>
      </c>
      <c r="E122" s="65">
        <v>7</v>
      </c>
      <c r="F122" s="65">
        <v>7</v>
      </c>
      <c r="H122" s="66"/>
      <c r="K122" s="66">
        <v>1</v>
      </c>
    </row>
    <row r="123" spans="1:11" x14ac:dyDescent="0.25">
      <c r="A123" s="67">
        <v>120</v>
      </c>
      <c r="B123" s="72" t="s">
        <v>224</v>
      </c>
      <c r="C123" s="91" t="s">
        <v>208</v>
      </c>
      <c r="D123" s="73" t="s">
        <v>238</v>
      </c>
      <c r="E123" s="65">
        <v>7</v>
      </c>
      <c r="F123" s="65">
        <v>7</v>
      </c>
      <c r="H123" s="66"/>
      <c r="K123" s="66">
        <v>1</v>
      </c>
    </row>
    <row r="124" spans="1:11" x14ac:dyDescent="0.25">
      <c r="A124" s="67">
        <v>121</v>
      </c>
      <c r="B124" s="72" t="s">
        <v>224</v>
      </c>
      <c r="C124" s="91" t="s">
        <v>119</v>
      </c>
      <c r="D124" s="73" t="s">
        <v>238</v>
      </c>
      <c r="E124" s="65">
        <v>7</v>
      </c>
      <c r="F124" s="65">
        <v>7</v>
      </c>
      <c r="H124" s="66"/>
      <c r="K124" s="66">
        <v>1</v>
      </c>
    </row>
    <row r="125" spans="1:11" x14ac:dyDescent="0.25">
      <c r="A125" s="67">
        <v>122</v>
      </c>
      <c r="B125" s="72" t="s">
        <v>224</v>
      </c>
      <c r="C125" s="91" t="s">
        <v>129</v>
      </c>
      <c r="D125" s="73" t="s">
        <v>238</v>
      </c>
      <c r="E125" s="65">
        <v>7</v>
      </c>
      <c r="F125" s="65">
        <v>7</v>
      </c>
      <c r="H125" s="66"/>
      <c r="K125" s="66">
        <v>1</v>
      </c>
    </row>
    <row r="126" spans="1:11" x14ac:dyDescent="0.25">
      <c r="A126" s="67">
        <v>123</v>
      </c>
      <c r="B126" s="72" t="s">
        <v>224</v>
      </c>
      <c r="C126" s="91" t="s">
        <v>209</v>
      </c>
      <c r="D126" s="73" t="s">
        <v>238</v>
      </c>
      <c r="E126" s="65">
        <v>7</v>
      </c>
      <c r="F126" s="65">
        <v>7</v>
      </c>
      <c r="H126" s="66"/>
      <c r="K126" s="66">
        <v>1</v>
      </c>
    </row>
    <row r="127" spans="1:11" x14ac:dyDescent="0.25">
      <c r="A127" s="67">
        <v>124</v>
      </c>
      <c r="B127" s="72" t="s">
        <v>224</v>
      </c>
      <c r="C127" s="91" t="s">
        <v>210</v>
      </c>
      <c r="D127" s="73" t="s">
        <v>238</v>
      </c>
      <c r="E127" s="65">
        <v>7</v>
      </c>
      <c r="F127" s="65">
        <v>7</v>
      </c>
      <c r="H127" s="66"/>
      <c r="K127" s="66">
        <v>1</v>
      </c>
    </row>
    <row r="128" spans="1:11" x14ac:dyDescent="0.25">
      <c r="A128" s="67">
        <v>125</v>
      </c>
      <c r="B128" s="72" t="s">
        <v>224</v>
      </c>
      <c r="C128" s="91" t="s">
        <v>131</v>
      </c>
      <c r="D128" s="73" t="s">
        <v>238</v>
      </c>
      <c r="E128" s="65">
        <v>7</v>
      </c>
      <c r="F128" s="65">
        <v>7</v>
      </c>
      <c r="H128" s="66"/>
      <c r="K128" s="66">
        <v>1</v>
      </c>
    </row>
    <row r="129" spans="1:11" x14ac:dyDescent="0.25">
      <c r="A129" s="67">
        <v>126</v>
      </c>
      <c r="B129" s="72" t="s">
        <v>224</v>
      </c>
      <c r="C129" s="91" t="s">
        <v>132</v>
      </c>
      <c r="D129" s="73" t="s">
        <v>238</v>
      </c>
      <c r="E129" s="65">
        <v>7</v>
      </c>
      <c r="F129" s="65">
        <v>7</v>
      </c>
      <c r="H129" s="66"/>
      <c r="K129" s="66">
        <v>1</v>
      </c>
    </row>
    <row r="130" spans="1:11" x14ac:dyDescent="0.25">
      <c r="A130" s="67">
        <v>127</v>
      </c>
      <c r="B130" s="72" t="s">
        <v>224</v>
      </c>
      <c r="C130" s="91" t="s">
        <v>211</v>
      </c>
      <c r="D130" s="73" t="s">
        <v>238</v>
      </c>
      <c r="E130" s="65">
        <v>7</v>
      </c>
      <c r="F130" s="65">
        <v>7</v>
      </c>
      <c r="H130" s="66"/>
      <c r="K130" s="66">
        <v>1</v>
      </c>
    </row>
    <row r="131" spans="1:11" x14ac:dyDescent="0.25">
      <c r="A131" s="67">
        <v>128</v>
      </c>
      <c r="B131" s="72" t="s">
        <v>224</v>
      </c>
      <c r="C131" s="91" t="s">
        <v>212</v>
      </c>
      <c r="D131" s="73" t="s">
        <v>238</v>
      </c>
      <c r="E131" s="65">
        <v>7</v>
      </c>
      <c r="F131" s="65">
        <v>7</v>
      </c>
      <c r="H131" s="66"/>
      <c r="K131" s="66">
        <v>1</v>
      </c>
    </row>
    <row r="132" spans="1:11" ht="15.75" x14ac:dyDescent="0.25">
      <c r="A132" s="67">
        <v>129</v>
      </c>
      <c r="B132" s="72" t="s">
        <v>224</v>
      </c>
      <c r="C132" s="70" t="s">
        <v>213</v>
      </c>
      <c r="D132" s="73" t="s">
        <v>238</v>
      </c>
      <c r="E132" s="65">
        <v>7</v>
      </c>
      <c r="F132" s="65">
        <v>7</v>
      </c>
      <c r="H132" s="66"/>
      <c r="K132" s="66">
        <v>1</v>
      </c>
    </row>
    <row r="133" spans="1:11" x14ac:dyDescent="0.25">
      <c r="A133" s="67">
        <v>130</v>
      </c>
      <c r="B133" s="72" t="s">
        <v>224</v>
      </c>
      <c r="C133" s="91" t="s">
        <v>214</v>
      </c>
      <c r="D133" s="73" t="s">
        <v>238</v>
      </c>
      <c r="E133" s="65">
        <v>7</v>
      </c>
      <c r="F133" s="65">
        <v>7</v>
      </c>
      <c r="H133" s="66"/>
      <c r="K133" s="66">
        <v>1</v>
      </c>
    </row>
    <row r="134" spans="1:11" x14ac:dyDescent="0.25">
      <c r="A134" s="67">
        <v>131</v>
      </c>
      <c r="B134" s="72" t="s">
        <v>224</v>
      </c>
      <c r="C134" s="91" t="s">
        <v>140</v>
      </c>
      <c r="D134" s="73" t="s">
        <v>238</v>
      </c>
      <c r="E134" s="65">
        <v>7</v>
      </c>
      <c r="F134" s="65">
        <v>7</v>
      </c>
      <c r="H134" s="66"/>
      <c r="K134" s="66">
        <v>1</v>
      </c>
    </row>
    <row r="135" spans="1:11" x14ac:dyDescent="0.25">
      <c r="A135" s="67">
        <v>132</v>
      </c>
      <c r="B135" s="72" t="s">
        <v>224</v>
      </c>
      <c r="C135" s="91" t="s">
        <v>215</v>
      </c>
      <c r="D135" s="73" t="s">
        <v>238</v>
      </c>
      <c r="E135" s="65">
        <v>7</v>
      </c>
      <c r="F135" s="65">
        <v>7</v>
      </c>
      <c r="H135" s="66"/>
      <c r="K135" s="66">
        <v>1</v>
      </c>
    </row>
    <row r="136" spans="1:11" x14ac:dyDescent="0.25">
      <c r="A136" s="67">
        <v>133</v>
      </c>
      <c r="B136" s="72" t="s">
        <v>224</v>
      </c>
      <c r="C136" s="91" t="s">
        <v>142</v>
      </c>
      <c r="D136" s="73" t="s">
        <v>238</v>
      </c>
      <c r="E136" s="65">
        <v>7</v>
      </c>
      <c r="F136" s="65">
        <v>7</v>
      </c>
      <c r="H136" s="66"/>
      <c r="K136" s="66">
        <v>1</v>
      </c>
    </row>
    <row r="137" spans="1:11" x14ac:dyDescent="0.25">
      <c r="A137" s="67">
        <v>134</v>
      </c>
      <c r="B137" s="72" t="s">
        <v>224</v>
      </c>
      <c r="C137" s="91" t="s">
        <v>216</v>
      </c>
      <c r="D137" s="73" t="s">
        <v>238</v>
      </c>
      <c r="E137" s="65">
        <v>7</v>
      </c>
      <c r="F137" s="65">
        <v>7</v>
      </c>
      <c r="H137" s="66"/>
      <c r="K137" s="66">
        <v>1</v>
      </c>
    </row>
    <row r="138" spans="1:11" x14ac:dyDescent="0.25">
      <c r="A138" s="67">
        <v>135</v>
      </c>
      <c r="B138" s="72" t="s">
        <v>224</v>
      </c>
      <c r="C138" s="91" t="s">
        <v>146</v>
      </c>
      <c r="D138" s="73" t="s">
        <v>238</v>
      </c>
      <c r="E138" s="65">
        <v>7</v>
      </c>
      <c r="F138" s="65">
        <v>7</v>
      </c>
      <c r="H138" s="66"/>
      <c r="K138" s="66">
        <v>1</v>
      </c>
    </row>
    <row r="139" spans="1:11" x14ac:dyDescent="0.25">
      <c r="A139" s="67">
        <v>136</v>
      </c>
      <c r="B139" s="72" t="s">
        <v>224</v>
      </c>
      <c r="C139" s="91" t="s">
        <v>149</v>
      </c>
      <c r="D139" s="73" t="s">
        <v>238</v>
      </c>
      <c r="E139" s="65">
        <v>7</v>
      </c>
      <c r="F139" s="65">
        <v>7</v>
      </c>
      <c r="H139" s="66"/>
      <c r="K139" s="66">
        <v>1</v>
      </c>
    </row>
    <row r="140" spans="1:11" x14ac:dyDescent="0.25">
      <c r="A140" s="67">
        <v>137</v>
      </c>
      <c r="B140" s="72" t="s">
        <v>224</v>
      </c>
      <c r="C140" s="91" t="s">
        <v>150</v>
      </c>
      <c r="D140" s="73" t="s">
        <v>238</v>
      </c>
      <c r="E140" s="65">
        <v>7</v>
      </c>
      <c r="F140" s="65">
        <v>7</v>
      </c>
      <c r="H140" s="66"/>
      <c r="K140" s="66">
        <v>1</v>
      </c>
    </row>
    <row r="141" spans="1:11" x14ac:dyDescent="0.25">
      <c r="A141" s="67">
        <v>138</v>
      </c>
      <c r="B141" s="72" t="s">
        <v>224</v>
      </c>
      <c r="C141" s="91" t="s">
        <v>217</v>
      </c>
      <c r="D141" s="73" t="s">
        <v>238</v>
      </c>
      <c r="E141" s="65">
        <v>7</v>
      </c>
      <c r="F141" s="65">
        <v>7</v>
      </c>
      <c r="H141" s="66"/>
      <c r="K141" s="66">
        <v>1</v>
      </c>
    </row>
    <row r="142" spans="1:11" x14ac:dyDescent="0.25">
      <c r="A142" s="67">
        <v>139</v>
      </c>
      <c r="B142" s="72" t="s">
        <v>224</v>
      </c>
      <c r="C142" s="91" t="s">
        <v>218</v>
      </c>
      <c r="D142" s="73" t="s">
        <v>238</v>
      </c>
      <c r="E142" s="65">
        <v>7</v>
      </c>
      <c r="F142" s="65">
        <v>7</v>
      </c>
      <c r="H142" s="66"/>
      <c r="K142" s="66">
        <v>1</v>
      </c>
    </row>
    <row r="143" spans="1:11" x14ac:dyDescent="0.25">
      <c r="A143" s="67">
        <v>140</v>
      </c>
      <c r="B143" s="72" t="s">
        <v>224</v>
      </c>
      <c r="C143" s="91" t="s">
        <v>152</v>
      </c>
      <c r="D143" s="73" t="s">
        <v>238</v>
      </c>
      <c r="E143" s="65">
        <v>7</v>
      </c>
      <c r="F143" s="65">
        <v>7</v>
      </c>
      <c r="H143" s="66"/>
      <c r="K143" s="66">
        <v>1</v>
      </c>
    </row>
    <row r="144" spans="1:11" x14ac:dyDescent="0.25">
      <c r="A144" s="67">
        <v>141</v>
      </c>
      <c r="B144" s="72" t="s">
        <v>224</v>
      </c>
      <c r="C144" s="91" t="s">
        <v>153</v>
      </c>
      <c r="D144" s="73" t="s">
        <v>238</v>
      </c>
      <c r="E144" s="65">
        <v>7</v>
      </c>
      <c r="F144" s="65">
        <v>7</v>
      </c>
      <c r="H144" s="66"/>
      <c r="K144" s="66">
        <v>1</v>
      </c>
    </row>
    <row r="145" spans="1:11" x14ac:dyDescent="0.25">
      <c r="A145" s="67">
        <v>142</v>
      </c>
      <c r="B145" s="72" t="s">
        <v>224</v>
      </c>
      <c r="C145" s="91" t="s">
        <v>154</v>
      </c>
      <c r="D145" s="73" t="s">
        <v>238</v>
      </c>
      <c r="E145" s="65">
        <v>7</v>
      </c>
      <c r="F145" s="65">
        <v>7</v>
      </c>
      <c r="H145" s="66"/>
      <c r="K145" s="66">
        <v>1</v>
      </c>
    </row>
    <row r="146" spans="1:11" x14ac:dyDescent="0.25">
      <c r="A146" s="67">
        <v>143</v>
      </c>
      <c r="B146" s="72" t="s">
        <v>224</v>
      </c>
      <c r="C146" s="91" t="s">
        <v>198</v>
      </c>
      <c r="D146" s="73" t="s">
        <v>238</v>
      </c>
      <c r="E146" s="65">
        <v>7</v>
      </c>
      <c r="F146" s="65">
        <v>7</v>
      </c>
      <c r="H146" s="66"/>
      <c r="K146" s="66">
        <v>1</v>
      </c>
    </row>
    <row r="147" spans="1:11" x14ac:dyDescent="0.25">
      <c r="A147" s="67">
        <v>144</v>
      </c>
      <c r="B147" s="72" t="s">
        <v>224</v>
      </c>
      <c r="C147" s="91" t="s">
        <v>161</v>
      </c>
      <c r="D147" s="73" t="s">
        <v>238</v>
      </c>
      <c r="E147" s="65">
        <v>7</v>
      </c>
      <c r="F147" s="65">
        <v>7</v>
      </c>
      <c r="H147" s="66"/>
      <c r="K147" s="66">
        <v>1</v>
      </c>
    </row>
    <row r="148" spans="1:11" x14ac:dyDescent="0.25">
      <c r="A148" s="67">
        <v>145</v>
      </c>
      <c r="B148" s="72" t="s">
        <v>224</v>
      </c>
      <c r="C148" s="91" t="s">
        <v>161</v>
      </c>
      <c r="D148" s="73" t="s">
        <v>238</v>
      </c>
      <c r="E148" s="65">
        <v>7</v>
      </c>
      <c r="F148" s="65">
        <v>7</v>
      </c>
      <c r="H148" s="66"/>
      <c r="K148" s="66">
        <v>1</v>
      </c>
    </row>
    <row r="149" spans="1:11" x14ac:dyDescent="0.25">
      <c r="A149" s="67">
        <v>146</v>
      </c>
      <c r="B149" s="72" t="s">
        <v>224</v>
      </c>
      <c r="C149" s="91" t="s">
        <v>219</v>
      </c>
      <c r="D149" s="73" t="s">
        <v>238</v>
      </c>
      <c r="E149" s="65">
        <v>7</v>
      </c>
      <c r="F149" s="65">
        <v>7</v>
      </c>
      <c r="H149" s="66"/>
      <c r="K149" s="66">
        <v>1</v>
      </c>
    </row>
    <row r="150" spans="1:11" x14ac:dyDescent="0.25">
      <c r="A150" s="67">
        <v>147</v>
      </c>
      <c r="B150" s="72" t="s">
        <v>224</v>
      </c>
      <c r="C150" s="91" t="s">
        <v>163</v>
      </c>
      <c r="D150" s="73" t="s">
        <v>238</v>
      </c>
      <c r="E150" s="65">
        <v>7</v>
      </c>
      <c r="F150" s="65">
        <v>7</v>
      </c>
      <c r="H150" s="66"/>
      <c r="K150" s="66">
        <v>1</v>
      </c>
    </row>
    <row r="151" spans="1:11" x14ac:dyDescent="0.25">
      <c r="A151" s="67">
        <v>148</v>
      </c>
      <c r="B151" s="72" t="s">
        <v>224</v>
      </c>
      <c r="C151" s="91" t="s">
        <v>164</v>
      </c>
      <c r="D151" s="73" t="s">
        <v>238</v>
      </c>
      <c r="E151" s="65">
        <v>7</v>
      </c>
      <c r="F151" s="65">
        <v>7</v>
      </c>
      <c r="H151" s="66"/>
      <c r="K151" s="66">
        <v>1</v>
      </c>
    </row>
    <row r="152" spans="1:11" x14ac:dyDescent="0.25">
      <c r="A152" s="67">
        <v>149</v>
      </c>
      <c r="B152" s="72" t="s">
        <v>224</v>
      </c>
      <c r="C152" s="91" t="s">
        <v>166</v>
      </c>
      <c r="D152" s="73" t="s">
        <v>238</v>
      </c>
      <c r="E152" s="65">
        <v>7</v>
      </c>
      <c r="F152" s="65">
        <v>7</v>
      </c>
      <c r="H152" s="66"/>
      <c r="K152" s="66">
        <v>1</v>
      </c>
    </row>
    <row r="153" spans="1:11" x14ac:dyDescent="0.25">
      <c r="A153" s="67">
        <v>150</v>
      </c>
      <c r="B153" s="72" t="s">
        <v>224</v>
      </c>
      <c r="C153" s="91" t="s">
        <v>166</v>
      </c>
      <c r="D153" s="73" t="s">
        <v>238</v>
      </c>
      <c r="E153" s="65">
        <v>7</v>
      </c>
      <c r="F153" s="65">
        <v>7</v>
      </c>
      <c r="H153" s="66"/>
      <c r="K153" s="66">
        <v>1</v>
      </c>
    </row>
    <row r="154" spans="1:11" x14ac:dyDescent="0.25">
      <c r="A154" s="67">
        <v>151</v>
      </c>
      <c r="B154" s="72" t="s">
        <v>224</v>
      </c>
      <c r="C154" s="91" t="s">
        <v>167</v>
      </c>
      <c r="D154" s="73" t="s">
        <v>238</v>
      </c>
      <c r="E154" s="65">
        <v>7</v>
      </c>
      <c r="F154" s="65">
        <v>7</v>
      </c>
      <c r="H154" s="66"/>
      <c r="K154" s="66">
        <v>1</v>
      </c>
    </row>
    <row r="155" spans="1:11" x14ac:dyDescent="0.25">
      <c r="A155" s="67">
        <v>152</v>
      </c>
      <c r="B155" s="72" t="s">
        <v>224</v>
      </c>
      <c r="C155" s="91" t="s">
        <v>169</v>
      </c>
      <c r="D155" s="73" t="s">
        <v>238</v>
      </c>
      <c r="E155" s="65">
        <v>7</v>
      </c>
      <c r="F155" s="65">
        <v>7</v>
      </c>
      <c r="H155" s="66"/>
      <c r="K155" s="66">
        <v>1</v>
      </c>
    </row>
    <row r="156" spans="1:11" x14ac:dyDescent="0.25">
      <c r="A156" s="67">
        <v>153</v>
      </c>
      <c r="B156" s="72" t="s">
        <v>224</v>
      </c>
      <c r="C156" s="91" t="s">
        <v>220</v>
      </c>
      <c r="D156" s="73" t="s">
        <v>238</v>
      </c>
      <c r="E156" s="65">
        <v>7</v>
      </c>
      <c r="F156" s="65">
        <v>7</v>
      </c>
      <c r="H156" s="66"/>
      <c r="K156" s="66">
        <v>1</v>
      </c>
    </row>
    <row r="157" spans="1:11" x14ac:dyDescent="0.25">
      <c r="A157" s="67">
        <v>154</v>
      </c>
      <c r="B157" s="72" t="s">
        <v>224</v>
      </c>
      <c r="C157" s="91" t="s">
        <v>221</v>
      </c>
      <c r="D157" s="73" t="s">
        <v>238</v>
      </c>
      <c r="E157" s="65">
        <v>7</v>
      </c>
      <c r="F157" s="65">
        <v>7</v>
      </c>
      <c r="H157" s="66"/>
      <c r="K157" s="66">
        <v>1</v>
      </c>
    </row>
    <row r="158" spans="1:11" x14ac:dyDescent="0.25">
      <c r="A158" s="67">
        <v>155</v>
      </c>
      <c r="B158" s="72" t="s">
        <v>224</v>
      </c>
      <c r="C158" s="91" t="s">
        <v>222</v>
      </c>
      <c r="D158" s="73" t="s">
        <v>238</v>
      </c>
      <c r="E158" s="65">
        <v>7</v>
      </c>
      <c r="F158" s="65">
        <v>7</v>
      </c>
      <c r="H158" s="66"/>
      <c r="K158" s="66">
        <v>1</v>
      </c>
    </row>
    <row r="159" spans="1:11" x14ac:dyDescent="0.25">
      <c r="A159" s="67">
        <v>156</v>
      </c>
      <c r="B159" s="72" t="s">
        <v>224</v>
      </c>
      <c r="C159" s="91" t="s">
        <v>223</v>
      </c>
      <c r="D159" s="73" t="s">
        <v>238</v>
      </c>
      <c r="E159" s="65">
        <v>7</v>
      </c>
      <c r="F159" s="65">
        <v>7</v>
      </c>
      <c r="H159" s="66"/>
      <c r="K159" s="66">
        <v>1</v>
      </c>
    </row>
    <row r="160" spans="1:11" x14ac:dyDescent="0.25">
      <c r="A160" s="67">
        <v>157</v>
      </c>
      <c r="B160" s="72" t="s">
        <v>224</v>
      </c>
      <c r="C160" s="91" t="s">
        <v>183</v>
      </c>
      <c r="D160" s="73" t="s">
        <v>238</v>
      </c>
      <c r="E160" s="65">
        <v>7</v>
      </c>
      <c r="F160" s="65">
        <v>7</v>
      </c>
      <c r="H160" s="66"/>
      <c r="K160" s="66">
        <v>1</v>
      </c>
    </row>
    <row r="161" spans="1:13" x14ac:dyDescent="0.25">
      <c r="A161" s="67">
        <v>158</v>
      </c>
      <c r="B161" s="72" t="s">
        <v>227</v>
      </c>
      <c r="C161" s="91" t="s">
        <v>225</v>
      </c>
      <c r="D161" s="73">
        <v>0.4</v>
      </c>
      <c r="E161" s="65">
        <v>0.4</v>
      </c>
      <c r="H161" s="66"/>
      <c r="K161" s="66">
        <f>E161</f>
        <v>0.4</v>
      </c>
    </row>
    <row r="162" spans="1:13" x14ac:dyDescent="0.25">
      <c r="A162" s="67">
        <v>159</v>
      </c>
      <c r="B162" s="72" t="s">
        <v>227</v>
      </c>
      <c r="C162" s="91" t="s">
        <v>226</v>
      </c>
      <c r="D162" s="73">
        <v>0.4</v>
      </c>
      <c r="E162" s="65">
        <v>0.4</v>
      </c>
      <c r="H162" s="66"/>
      <c r="K162" s="66">
        <f>E162</f>
        <v>0.4</v>
      </c>
    </row>
    <row r="163" spans="1:13" x14ac:dyDescent="0.25">
      <c r="A163" s="67">
        <v>160</v>
      </c>
      <c r="B163" s="72" t="s">
        <v>227</v>
      </c>
      <c r="C163" s="91" t="s">
        <v>183</v>
      </c>
      <c r="D163" s="73">
        <v>0.4</v>
      </c>
      <c r="E163" s="65">
        <v>0.4</v>
      </c>
      <c r="H163" s="66"/>
      <c r="K163" s="66">
        <f>E163</f>
        <v>0.4</v>
      </c>
    </row>
    <row r="164" spans="1:13" x14ac:dyDescent="0.25">
      <c r="A164" s="67">
        <v>161</v>
      </c>
      <c r="B164" s="69" t="s">
        <v>228</v>
      </c>
      <c r="C164" s="91" t="s">
        <v>231</v>
      </c>
      <c r="D164" s="69" t="s">
        <v>236</v>
      </c>
      <c r="E164" s="65">
        <v>45</v>
      </c>
      <c r="F164" s="65">
        <v>45</v>
      </c>
      <c r="G164" s="65">
        <v>3</v>
      </c>
      <c r="H164" s="96">
        <f>(E164+(E164-(2*G164*0.1)*(G164/0.3-1)))/2*(F164+(F164-(2*G164*0.1)*(G164/0.3-1)))/2*G164</f>
        <v>5367.869999999999</v>
      </c>
      <c r="I164" s="96">
        <f t="shared" ref="I164" si="10">0.75*(H164/0.15)/10000</f>
        <v>2.683935</v>
      </c>
      <c r="J164" s="66">
        <f>I164*2</f>
        <v>5.3678699999999999</v>
      </c>
      <c r="K164" s="66">
        <f>+I164+J164</f>
        <v>8.0518049999999999</v>
      </c>
    </row>
    <row r="165" spans="1:13" x14ac:dyDescent="0.25">
      <c r="A165" s="67">
        <v>162</v>
      </c>
      <c r="B165" s="69" t="s">
        <v>228</v>
      </c>
      <c r="C165" s="91" t="s">
        <v>231</v>
      </c>
      <c r="D165" s="69" t="s">
        <v>237</v>
      </c>
      <c r="E165" s="65">
        <v>45</v>
      </c>
      <c r="F165" s="65">
        <v>45</v>
      </c>
      <c r="G165" s="65">
        <v>4</v>
      </c>
      <c r="H165" s="96">
        <f>(E165+(E165-(2*G165*0.1)*(G165/0.3-1)))/2*(F165+(F165-(2*G165*0.1)*(G165/0.3-1)))/2*G165</f>
        <v>6421.3511111111102</v>
      </c>
      <c r="I165" s="96">
        <f t="shared" ref="I165:I168" si="11">0.75*(H165/0.15)/10000</f>
        <v>3.2106755555555551</v>
      </c>
      <c r="J165" s="66">
        <f t="shared" ref="J165:J168" si="12">I165*2</f>
        <v>6.4213511111111101</v>
      </c>
      <c r="K165" s="66">
        <f t="shared" ref="K165:K168" si="13">+I165+J165</f>
        <v>9.6320266666666647</v>
      </c>
    </row>
    <row r="166" spans="1:13" x14ac:dyDescent="0.25">
      <c r="A166" s="67">
        <v>163</v>
      </c>
      <c r="B166" s="69" t="s">
        <v>228</v>
      </c>
      <c r="C166" s="91" t="s">
        <v>231</v>
      </c>
      <c r="D166" s="69" t="s">
        <v>185</v>
      </c>
      <c r="E166" s="65">
        <v>23</v>
      </c>
      <c r="F166" s="65">
        <v>23</v>
      </c>
      <c r="G166" s="65">
        <v>3</v>
      </c>
      <c r="H166" s="96">
        <f>(E166+(E166-(2*G166*0.1)*(G166/0.3-1)))/2*(F166+(F166-(2*G166*0.1)*(G166/0.3-1)))/2*G166</f>
        <v>1236.27</v>
      </c>
      <c r="I166" s="96">
        <f t="shared" si="11"/>
        <v>0.61813499999999999</v>
      </c>
      <c r="J166" s="66">
        <f t="shared" si="12"/>
        <v>1.23627</v>
      </c>
      <c r="K166" s="66">
        <f t="shared" si="13"/>
        <v>1.8544049999999999</v>
      </c>
    </row>
    <row r="167" spans="1:13" x14ac:dyDescent="0.25">
      <c r="A167" s="67">
        <v>164</v>
      </c>
      <c r="B167" s="69" t="s">
        <v>228</v>
      </c>
      <c r="C167" s="91" t="s">
        <v>231</v>
      </c>
      <c r="D167" s="69" t="s">
        <v>186</v>
      </c>
      <c r="E167" s="65">
        <v>30</v>
      </c>
      <c r="F167" s="65">
        <v>30</v>
      </c>
      <c r="G167" s="65">
        <v>3</v>
      </c>
      <c r="H167" s="96">
        <f>(E167+(E167-(2*G167*0.1)*(G167/0.3-1)))/2*(F167+(F167-(2*G167*0.1)*(G167/0.3-1)))/2*G167</f>
        <v>2235.8700000000003</v>
      </c>
      <c r="I167" s="96">
        <f t="shared" si="11"/>
        <v>1.1179350000000001</v>
      </c>
      <c r="J167" s="66">
        <f t="shared" si="12"/>
        <v>2.2358700000000002</v>
      </c>
      <c r="K167" s="66">
        <f t="shared" si="13"/>
        <v>3.3538050000000004</v>
      </c>
    </row>
    <row r="168" spans="1:13" x14ac:dyDescent="0.25">
      <c r="A168" s="67">
        <v>165</v>
      </c>
      <c r="B168" s="68" t="s">
        <v>229</v>
      </c>
      <c r="C168" s="91" t="s">
        <v>231</v>
      </c>
      <c r="D168" s="69" t="s">
        <v>236</v>
      </c>
      <c r="E168" s="65">
        <v>45</v>
      </c>
      <c r="F168" s="65">
        <v>45</v>
      </c>
      <c r="G168" s="65">
        <v>3</v>
      </c>
      <c r="H168" s="96">
        <f>(E168+(E168-(2*G168*0.1)*(G168/0.3-1)))/2*(F168+(F168-(2*G168*0.1)*(G168/0.3-1)))/2*G168</f>
        <v>5367.869999999999</v>
      </c>
      <c r="I168" s="96">
        <f t="shared" si="11"/>
        <v>2.683935</v>
      </c>
      <c r="J168" s="66">
        <f t="shared" si="12"/>
        <v>5.3678699999999999</v>
      </c>
      <c r="K168" s="66">
        <f t="shared" si="13"/>
        <v>8.0518049999999999</v>
      </c>
    </row>
    <row r="169" spans="1:13" ht="30" customHeight="1" x14ac:dyDescent="0.25">
      <c r="A169" s="67">
        <v>166</v>
      </c>
      <c r="B169" s="69" t="s">
        <v>230</v>
      </c>
      <c r="C169" s="91" t="s">
        <v>231</v>
      </c>
      <c r="D169" s="69" t="s">
        <v>232</v>
      </c>
      <c r="E169" s="65">
        <v>5</v>
      </c>
      <c r="F169" s="65">
        <v>5</v>
      </c>
      <c r="G169" s="65">
        <v>1</v>
      </c>
      <c r="H169" s="66" t="s">
        <v>273</v>
      </c>
      <c r="K169" s="105">
        <v>1</v>
      </c>
      <c r="L169" s="156" t="s">
        <v>276</v>
      </c>
    </row>
    <row r="170" spans="1:13" x14ac:dyDescent="0.25">
      <c r="A170" s="67">
        <v>167</v>
      </c>
      <c r="B170" s="68" t="s">
        <v>230</v>
      </c>
      <c r="C170" s="91" t="s">
        <v>231</v>
      </c>
      <c r="D170" s="68" t="s">
        <v>232</v>
      </c>
      <c r="E170" s="65">
        <v>5</v>
      </c>
      <c r="F170" s="65">
        <v>5</v>
      </c>
      <c r="G170" s="65">
        <v>1</v>
      </c>
      <c r="H170" s="66" t="s">
        <v>273</v>
      </c>
      <c r="K170" s="105">
        <v>1</v>
      </c>
      <c r="L170" s="157"/>
    </row>
    <row r="171" spans="1:13" ht="15" customHeight="1" x14ac:dyDescent="0.25">
      <c r="A171" s="67">
        <v>168</v>
      </c>
      <c r="B171" s="68" t="s">
        <v>233</v>
      </c>
      <c r="C171" s="92" t="s">
        <v>235</v>
      </c>
      <c r="D171" s="72" t="s">
        <v>248</v>
      </c>
      <c r="E171" s="65">
        <v>15</v>
      </c>
      <c r="F171" s="65">
        <f>E171*5</f>
        <v>75</v>
      </c>
      <c r="G171" s="65">
        <v>1.5</v>
      </c>
      <c r="H171" s="65">
        <v>7500</v>
      </c>
      <c r="I171" s="88">
        <f>2.7*(H171/0.15)/10000</f>
        <v>13.5</v>
      </c>
      <c r="K171" s="105">
        <v>2</v>
      </c>
      <c r="L171" s="157"/>
      <c r="M171" s="66" t="s">
        <v>275</v>
      </c>
    </row>
    <row r="172" spans="1:13" x14ac:dyDescent="0.25">
      <c r="A172" s="67">
        <v>169</v>
      </c>
      <c r="B172" s="68" t="s">
        <v>233</v>
      </c>
      <c r="C172" s="92" t="s">
        <v>235</v>
      </c>
      <c r="D172" s="72" t="s">
        <v>248</v>
      </c>
      <c r="E172" s="65">
        <v>15</v>
      </c>
      <c r="F172" s="65">
        <f t="shared" ref="F172:F175" si="14">E172*5</f>
        <v>75</v>
      </c>
      <c r="G172" s="65">
        <v>1.5</v>
      </c>
      <c r="H172" s="65">
        <v>8750</v>
      </c>
      <c r="I172" s="88">
        <f t="shared" ref="I172:I175" si="15">2.7*(H172/0.15)/10000</f>
        <v>15.750000000000004</v>
      </c>
      <c r="K172" s="105">
        <v>2</v>
      </c>
      <c r="L172" s="157"/>
      <c r="M172" s="66" t="s">
        <v>275</v>
      </c>
    </row>
    <row r="173" spans="1:13" x14ac:dyDescent="0.25">
      <c r="A173" s="67">
        <v>170</v>
      </c>
      <c r="B173" s="68" t="s">
        <v>233</v>
      </c>
      <c r="C173" s="92" t="s">
        <v>235</v>
      </c>
      <c r="D173" s="72" t="s">
        <v>248</v>
      </c>
      <c r="E173" s="65">
        <v>15</v>
      </c>
      <c r="F173" s="65">
        <f t="shared" si="14"/>
        <v>75</v>
      </c>
      <c r="G173" s="65">
        <v>1.5</v>
      </c>
      <c r="H173" s="65">
        <v>7200</v>
      </c>
      <c r="I173" s="88">
        <f t="shared" si="15"/>
        <v>12.96</v>
      </c>
      <c r="K173" s="105">
        <v>2</v>
      </c>
      <c r="L173" s="157"/>
      <c r="M173" s="66" t="s">
        <v>275</v>
      </c>
    </row>
    <row r="174" spans="1:13" x14ac:dyDescent="0.25">
      <c r="A174" s="67">
        <v>171</v>
      </c>
      <c r="B174" s="69" t="s">
        <v>234</v>
      </c>
      <c r="C174" s="92" t="s">
        <v>235</v>
      </c>
      <c r="D174" s="72" t="s">
        <v>249</v>
      </c>
      <c r="E174" s="65">
        <v>25</v>
      </c>
      <c r="F174" s="65">
        <f t="shared" si="14"/>
        <v>125</v>
      </c>
      <c r="G174" s="65">
        <v>2</v>
      </c>
      <c r="H174" s="65">
        <v>8700</v>
      </c>
      <c r="I174" s="88">
        <f t="shared" si="15"/>
        <v>15.66</v>
      </c>
      <c r="K174" s="105">
        <v>2</v>
      </c>
      <c r="L174" s="157"/>
      <c r="M174" s="66" t="s">
        <v>275</v>
      </c>
    </row>
    <row r="175" spans="1:13" ht="14.25" customHeight="1" x14ac:dyDescent="0.25">
      <c r="A175" s="67">
        <v>172</v>
      </c>
      <c r="B175" s="69" t="s">
        <v>234</v>
      </c>
      <c r="C175" s="92" t="s">
        <v>235</v>
      </c>
      <c r="D175" s="72" t="s">
        <v>250</v>
      </c>
      <c r="E175" s="65">
        <v>25</v>
      </c>
      <c r="F175" s="65">
        <f t="shared" si="14"/>
        <v>125</v>
      </c>
      <c r="G175" s="65">
        <v>2</v>
      </c>
      <c r="H175" s="65">
        <v>9800</v>
      </c>
      <c r="I175" s="88">
        <f t="shared" si="15"/>
        <v>17.640000000000004</v>
      </c>
      <c r="K175" s="105">
        <v>2</v>
      </c>
      <c r="L175" s="157"/>
      <c r="M175" s="66" t="s">
        <v>275</v>
      </c>
    </row>
    <row r="176" spans="1:13" ht="15" hidden="1" customHeight="1" x14ac:dyDescent="0.25">
      <c r="A176" s="74"/>
      <c r="B176" s="74"/>
      <c r="C176" s="93"/>
      <c r="D176" s="74"/>
      <c r="E176" s="74"/>
      <c r="F176" s="74"/>
      <c r="G176" s="74"/>
      <c r="H176" s="87"/>
      <c r="K176" s="97"/>
      <c r="L176" s="158"/>
    </row>
    <row r="177" spans="8:11" x14ac:dyDescent="0.25">
      <c r="H177" s="66">
        <f>SUM(H4:H175)</f>
        <v>237159.01111111094</v>
      </c>
      <c r="I177" s="66">
        <f>SUM(I4:I175)</f>
        <v>173.11450555555555</v>
      </c>
      <c r="J177" s="66">
        <f t="shared" ref="J177:K177" si="16">SUM(J4:J175)</f>
        <v>195.2090111111111</v>
      </c>
      <c r="K177" s="66">
        <f t="shared" si="16"/>
        <v>372.0235166666663</v>
      </c>
    </row>
    <row r="178" spans="8:11" x14ac:dyDescent="0.25">
      <c r="H178" s="65">
        <f>H177/10000</f>
        <v>23.715901111111094</v>
      </c>
    </row>
  </sheetData>
  <mergeCells count="2">
    <mergeCell ref="L169:L176"/>
    <mergeCell ref="A1:K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Q22"/>
  <sheetViews>
    <sheetView workbookViewId="0">
      <selection activeCell="O22" sqref="O22"/>
    </sheetView>
  </sheetViews>
  <sheetFormatPr defaultRowHeight="15" x14ac:dyDescent="0.25"/>
  <sheetData>
    <row r="9" spans="11:17" x14ac:dyDescent="0.25">
      <c r="K9" t="s">
        <v>254</v>
      </c>
    </row>
    <row r="10" spans="11:17" x14ac:dyDescent="0.25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spans="11:17" x14ac:dyDescent="0.25">
      <c r="K11" t="s">
        <v>260</v>
      </c>
    </row>
    <row r="12" spans="11:17" x14ac:dyDescent="0.25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17.600000000000001</v>
      </c>
    </row>
    <row r="13" spans="11:17" x14ac:dyDescent="0.25">
      <c r="K13" t="s">
        <v>262</v>
      </c>
      <c r="L13">
        <f>L12-(2*0.3)</f>
        <v>22.4</v>
      </c>
      <c r="M13">
        <f>M12-(2*0.3)</f>
        <v>22.4</v>
      </c>
      <c r="N13">
        <f t="shared" ref="N13:N21" si="0">N12</f>
        <v>0.30000000000000004</v>
      </c>
      <c r="O13">
        <f t="shared" ref="O13:O18" si="1">N13*M13*L13</f>
        <v>150.52799999999999</v>
      </c>
      <c r="Q13">
        <f t="shared" ref="Q13:Q21" si="2">L13-(2*I19*0.1)</f>
        <v>22.4</v>
      </c>
    </row>
    <row r="14" spans="11:17" x14ac:dyDescent="0.25">
      <c r="K14" t="s">
        <v>263</v>
      </c>
      <c r="L14">
        <f t="shared" ref="L14:M21" si="3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x14ac:dyDescent="0.25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x14ac:dyDescent="0.25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9:17" x14ac:dyDescent="0.25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x14ac:dyDescent="0.25">
      <c r="I18">
        <v>3</v>
      </c>
      <c r="K18" t="s">
        <v>267</v>
      </c>
      <c r="L18">
        <f t="shared" si="3"/>
        <v>19.399999999999991</v>
      </c>
      <c r="M18">
        <f t="shared" si="3"/>
        <v>19.399999999999991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19.399999999999991</v>
      </c>
    </row>
    <row r="19" spans="9:17" x14ac:dyDescent="0.25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9:17" x14ac:dyDescent="0.25">
      <c r="K20" t="s">
        <v>269</v>
      </c>
      <c r="L20">
        <f t="shared" si="3"/>
        <v>18.199999999999989</v>
      </c>
      <c r="M20">
        <f t="shared" si="3"/>
        <v>18.199999999999989</v>
      </c>
      <c r="N20">
        <f t="shared" si="0"/>
        <v>0.30000000000000004</v>
      </c>
      <c r="O20">
        <f>N20*M20*L20</f>
        <v>99.371999999999886</v>
      </c>
      <c r="Q20">
        <f t="shared" si="2"/>
        <v>18.199999999999989</v>
      </c>
    </row>
    <row r="21" spans="9:17" x14ac:dyDescent="0.25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92.927999999999869</v>
      </c>
      <c r="Q21">
        <f t="shared" si="2"/>
        <v>17.599999999999987</v>
      </c>
    </row>
    <row r="22" spans="9:17" x14ac:dyDescent="0.25">
      <c r="I22">
        <v>23</v>
      </c>
      <c r="K22" t="s">
        <v>271</v>
      </c>
      <c r="O22">
        <f>SUM(O12:O21)</f>
        <v>1245.1799999999994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e-DPR</vt:lpstr>
      <vt:lpstr>NREGA Data</vt:lpstr>
      <vt:lpstr>Calculation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user</cp:lastModifiedBy>
  <cp:lastPrinted>2020-09-09T10:56:44Z</cp:lastPrinted>
  <dcterms:created xsi:type="dcterms:W3CDTF">2020-04-15T08:21:33Z</dcterms:created>
  <dcterms:modified xsi:type="dcterms:W3CDTF">2021-02-17T19:11:50Z</dcterms:modified>
</cp:coreProperties>
</file>