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0730" windowHeight="11160" tabRatio="674"/>
  </bookViews>
  <sheets>
    <sheet name="e-DPR" sheetId="1" r:id="rId1"/>
    <sheet name="NREGA Data" sheetId="6" state="hidden" r:id="rId2"/>
    <sheet name="Calculation" sheetId="5" state="hidden" r:id="rId3"/>
    <sheet name="Sheet1" sheetId="7" state="hidden" r:id="rId4"/>
  </sheets>
  <definedNames>
    <definedName name="_xlnm._FilterDatabase" localSheetId="0" hidden="1">'e-DPR'!$B$73:$R$245</definedName>
  </definedNames>
  <calcPr calcId="12451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247" i="1"/>
  <c r="L247"/>
  <c r="K247"/>
  <c r="J247"/>
  <c r="I247"/>
  <c r="E247"/>
  <c r="G50"/>
  <c r="G51"/>
  <c r="G49"/>
  <c r="E64" l="1"/>
  <c r="E66" s="1"/>
  <c r="I172" i="5" l="1"/>
  <c r="I173"/>
  <c r="I174"/>
  <c r="I175"/>
  <c r="I171"/>
  <c r="H165" l="1"/>
  <c r="I165"/>
  <c r="J165" s="1"/>
  <c r="H166"/>
  <c r="I166" s="1"/>
  <c r="J166" s="1"/>
  <c r="H167"/>
  <c r="I167" s="1"/>
  <c r="J167" s="1"/>
  <c r="H168"/>
  <c r="I168" s="1"/>
  <c r="J168" s="1"/>
  <c r="H164"/>
  <c r="I164" s="1"/>
  <c r="J164" s="1"/>
  <c r="K163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07"/>
  <c r="K108"/>
  <c r="K109"/>
  <c r="K110"/>
  <c r="K111"/>
  <c r="K161"/>
  <c r="K162"/>
  <c r="K78"/>
  <c r="K167" l="1"/>
  <c r="K165"/>
  <c r="K164"/>
  <c r="K166"/>
  <c r="K168"/>
  <c r="H5"/>
  <c r="I5" s="1"/>
  <c r="H6"/>
  <c r="I6" s="1"/>
  <c r="H7"/>
  <c r="I7" s="1"/>
  <c r="H8"/>
  <c r="I8" s="1"/>
  <c r="H9"/>
  <c r="I9" s="1"/>
  <c r="H10"/>
  <c r="I10" s="1"/>
  <c r="H11"/>
  <c r="I11" s="1"/>
  <c r="H12"/>
  <c r="I12" s="1"/>
  <c r="H13"/>
  <c r="I13" s="1"/>
  <c r="H14"/>
  <c r="I14" s="1"/>
  <c r="H15"/>
  <c r="I15" s="1"/>
  <c r="H16"/>
  <c r="I16" s="1"/>
  <c r="H17"/>
  <c r="I17" s="1"/>
  <c r="H18"/>
  <c r="I18" s="1"/>
  <c r="H19"/>
  <c r="I19" s="1"/>
  <c r="H20"/>
  <c r="I20" s="1"/>
  <c r="H21"/>
  <c r="I21" s="1"/>
  <c r="H22"/>
  <c r="I22" s="1"/>
  <c r="H23"/>
  <c r="I23" s="1"/>
  <c r="H24"/>
  <c r="I24" s="1"/>
  <c r="H25"/>
  <c r="I25" s="1"/>
  <c r="H26"/>
  <c r="I26" s="1"/>
  <c r="H27"/>
  <c r="I27" s="1"/>
  <c r="H28"/>
  <c r="I28" s="1"/>
  <c r="H29"/>
  <c r="I29" s="1"/>
  <c r="H30"/>
  <c r="I30" s="1"/>
  <c r="H31"/>
  <c r="I31" s="1"/>
  <c r="H32"/>
  <c r="I32" s="1"/>
  <c r="H33"/>
  <c r="I33" s="1"/>
  <c r="H34"/>
  <c r="I34" s="1"/>
  <c r="H35"/>
  <c r="I35" s="1"/>
  <c r="H36"/>
  <c r="I36" s="1"/>
  <c r="H37"/>
  <c r="I37" s="1"/>
  <c r="H38"/>
  <c r="I38" s="1"/>
  <c r="H39"/>
  <c r="I39" s="1"/>
  <c r="H40"/>
  <c r="I40" s="1"/>
  <c r="H41"/>
  <c r="I41" s="1"/>
  <c r="H42"/>
  <c r="I42" s="1"/>
  <c r="H43"/>
  <c r="I43" s="1"/>
  <c r="H44"/>
  <c r="I44" s="1"/>
  <c r="H45"/>
  <c r="I45" s="1"/>
  <c r="H46"/>
  <c r="I46" s="1"/>
  <c r="H47"/>
  <c r="I47" s="1"/>
  <c r="H48"/>
  <c r="I48" s="1"/>
  <c r="H49"/>
  <c r="I49" s="1"/>
  <c r="H50"/>
  <c r="I50" s="1"/>
  <c r="H51"/>
  <c r="I51" s="1"/>
  <c r="H52"/>
  <c r="I52" s="1"/>
  <c r="H53"/>
  <c r="I53" s="1"/>
  <c r="H54"/>
  <c r="I54" s="1"/>
  <c r="H55"/>
  <c r="I55" s="1"/>
  <c r="H56"/>
  <c r="I56" s="1"/>
  <c r="H57"/>
  <c r="I57" s="1"/>
  <c r="H58"/>
  <c r="I58" s="1"/>
  <c r="H59"/>
  <c r="I59" s="1"/>
  <c r="H60"/>
  <c r="I60" s="1"/>
  <c r="H61"/>
  <c r="I61" s="1"/>
  <c r="H62"/>
  <c r="I62" s="1"/>
  <c r="H63"/>
  <c r="I63" s="1"/>
  <c r="H64"/>
  <c r="I64" s="1"/>
  <c r="H65"/>
  <c r="I65" s="1"/>
  <c r="H66"/>
  <c r="I66" s="1"/>
  <c r="H67"/>
  <c r="I67" s="1"/>
  <c r="H68"/>
  <c r="I68" s="1"/>
  <c r="H69"/>
  <c r="I69" s="1"/>
  <c r="H70"/>
  <c r="I70" s="1"/>
  <c r="H71"/>
  <c r="I71" s="1"/>
  <c r="H72"/>
  <c r="I72" s="1"/>
  <c r="H73"/>
  <c r="I73" s="1"/>
  <c r="H74"/>
  <c r="I74" s="1"/>
  <c r="H75"/>
  <c r="I75" s="1"/>
  <c r="H76"/>
  <c r="I76" s="1"/>
  <c r="H77"/>
  <c r="I77" s="1"/>
  <c r="H4"/>
  <c r="Q17" i="7"/>
  <c r="M12"/>
  <c r="N12"/>
  <c r="N13" s="1"/>
  <c r="L12"/>
  <c r="L13" s="1"/>
  <c r="L14" s="1"/>
  <c r="L15" s="1"/>
  <c r="L16" s="1"/>
  <c r="L17" s="1"/>
  <c r="L18" s="1"/>
  <c r="L19" s="1"/>
  <c r="L20" s="1"/>
  <c r="L21" s="1"/>
  <c r="Q21" s="1"/>
  <c r="Q18" l="1"/>
  <c r="J48" i="5"/>
  <c r="K48" s="1"/>
  <c r="J40"/>
  <c r="K40" s="1"/>
  <c r="K32"/>
  <c r="J32"/>
  <c r="J24"/>
  <c r="K24" s="1"/>
  <c r="K16"/>
  <c r="J16"/>
  <c r="J8"/>
  <c r="K8" s="1"/>
  <c r="K71"/>
  <c r="J71"/>
  <c r="J63"/>
  <c r="K63" s="1"/>
  <c r="K55"/>
  <c r="J55"/>
  <c r="J47"/>
  <c r="K47" s="1"/>
  <c r="J39"/>
  <c r="K39" s="1"/>
  <c r="K31"/>
  <c r="J31"/>
  <c r="J23"/>
  <c r="K23" s="1"/>
  <c r="J15"/>
  <c r="K15" s="1"/>
  <c r="J7"/>
  <c r="K7" s="1"/>
  <c r="K70"/>
  <c r="J70"/>
  <c r="J38"/>
  <c r="K38" s="1"/>
  <c r="J14"/>
  <c r="K14" s="1"/>
  <c r="K6"/>
  <c r="J6"/>
  <c r="J77"/>
  <c r="K77" s="1"/>
  <c r="K69"/>
  <c r="J69"/>
  <c r="J61"/>
  <c r="K61" s="1"/>
  <c r="K53"/>
  <c r="J53"/>
  <c r="J45"/>
  <c r="K45" s="1"/>
  <c r="K37"/>
  <c r="J37"/>
  <c r="J29"/>
  <c r="K29" s="1"/>
  <c r="J21"/>
  <c r="K21" s="1"/>
  <c r="K13"/>
  <c r="J13"/>
  <c r="J5"/>
  <c r="K5" s="1"/>
  <c r="J56"/>
  <c r="K56" s="1"/>
  <c r="J54"/>
  <c r="K54" s="1"/>
  <c r="K22"/>
  <c r="J22"/>
  <c r="J68"/>
  <c r="K68" s="1"/>
  <c r="J44"/>
  <c r="K44" s="1"/>
  <c r="K20"/>
  <c r="J20"/>
  <c r="J75"/>
  <c r="K75" s="1"/>
  <c r="K67"/>
  <c r="J67"/>
  <c r="J59"/>
  <c r="K59" s="1"/>
  <c r="K51"/>
  <c r="J51"/>
  <c r="J43"/>
  <c r="K43" s="1"/>
  <c r="K35"/>
  <c r="J35"/>
  <c r="J27"/>
  <c r="K27" s="1"/>
  <c r="J19"/>
  <c r="K19" s="1"/>
  <c r="K11"/>
  <c r="J11"/>
  <c r="J64"/>
  <c r="K64" s="1"/>
  <c r="J46"/>
  <c r="K46" s="1"/>
  <c r="J76"/>
  <c r="K76" s="1"/>
  <c r="K52"/>
  <c r="J52"/>
  <c r="J28"/>
  <c r="K28" s="1"/>
  <c r="J74"/>
  <c r="K74" s="1"/>
  <c r="K66"/>
  <c r="J66"/>
  <c r="J58"/>
  <c r="K58" s="1"/>
  <c r="K50"/>
  <c r="J50"/>
  <c r="J42"/>
  <c r="K42" s="1"/>
  <c r="K34"/>
  <c r="J34"/>
  <c r="J26"/>
  <c r="K26" s="1"/>
  <c r="K18"/>
  <c r="J18"/>
  <c r="J10"/>
  <c r="K10" s="1"/>
  <c r="J72"/>
  <c r="K72" s="1"/>
  <c r="K62"/>
  <c r="J62"/>
  <c r="J30"/>
  <c r="K30" s="1"/>
  <c r="J60"/>
  <c r="K60" s="1"/>
  <c r="J36"/>
  <c r="K36" s="1"/>
  <c r="K12"/>
  <c r="J12"/>
  <c r="J73"/>
  <c r="K73" s="1"/>
  <c r="J65"/>
  <c r="K65" s="1"/>
  <c r="K57"/>
  <c r="J57"/>
  <c r="J49"/>
  <c r="K49" s="1"/>
  <c r="K41"/>
  <c r="J41"/>
  <c r="J33"/>
  <c r="K33" s="1"/>
  <c r="K25"/>
  <c r="J25"/>
  <c r="J17"/>
  <c r="K17" s="1"/>
  <c r="K9"/>
  <c r="J9"/>
  <c r="I4"/>
  <c r="H177"/>
  <c r="H178" s="1"/>
  <c r="Q16" i="7"/>
  <c r="Q15"/>
  <c r="Q14"/>
  <c r="Q13"/>
  <c r="Q20"/>
  <c r="Q12"/>
  <c r="Q19"/>
  <c r="O12"/>
  <c r="N14"/>
  <c r="M13"/>
  <c r="M14" s="1"/>
  <c r="M15" s="1"/>
  <c r="M16" s="1"/>
  <c r="M17" s="1"/>
  <c r="M18" s="1"/>
  <c r="M19" s="1"/>
  <c r="M20" s="1"/>
  <c r="M21" s="1"/>
  <c r="F172" i="5"/>
  <c r="F173"/>
  <c r="F174"/>
  <c r="F175"/>
  <c r="F171"/>
  <c r="J4" l="1"/>
  <c r="I177"/>
  <c r="O13" i="7"/>
  <c r="N15"/>
  <c r="O14"/>
  <c r="K4" i="5" l="1"/>
  <c r="J177"/>
  <c r="O15" i="7"/>
  <c r="N16"/>
  <c r="K177" i="5" l="1"/>
  <c r="N17" i="7"/>
  <c r="O16"/>
  <c r="O17" l="1"/>
  <c r="N18"/>
  <c r="N19" l="1"/>
  <c r="O18"/>
  <c r="O19" l="1"/>
  <c r="N20"/>
  <c r="O20" l="1"/>
  <c r="N21"/>
  <c r="O21" s="1"/>
  <c r="O22" l="1"/>
</calcChain>
</file>

<file path=xl/sharedStrings.xml><?xml version="1.0" encoding="utf-8"?>
<sst xmlns="http://schemas.openxmlformats.org/spreadsheetml/2006/main" count="1011" uniqueCount="455">
  <si>
    <t xml:space="preserve">A </t>
  </si>
  <si>
    <t>Back ground profile</t>
  </si>
  <si>
    <t>District</t>
  </si>
  <si>
    <t xml:space="preserve">Block </t>
  </si>
  <si>
    <t>Gram Panchayat</t>
  </si>
  <si>
    <t>B</t>
  </si>
  <si>
    <t>PHYSIOGRAPHIC PROFILE</t>
  </si>
  <si>
    <t>Total Area (Ha)</t>
  </si>
  <si>
    <t>Rainfall (mm)</t>
  </si>
  <si>
    <t>Soil type</t>
  </si>
  <si>
    <t xml:space="preserve">Average Slope </t>
  </si>
  <si>
    <t>Total Population</t>
  </si>
  <si>
    <t>ST Population</t>
  </si>
  <si>
    <t>C</t>
  </si>
  <si>
    <t>D</t>
  </si>
  <si>
    <t>LAND USE LAND COVER</t>
  </si>
  <si>
    <t>Mono cropped (Ha)</t>
  </si>
  <si>
    <t>Multi cropped (Ha)</t>
  </si>
  <si>
    <t>Current fallow(Ha)</t>
  </si>
  <si>
    <t>Forest /Plantation (Ha)</t>
  </si>
  <si>
    <t>Waste land (Ha)</t>
  </si>
  <si>
    <t>Impounded Waterbody (Ha)</t>
  </si>
  <si>
    <t>Others (Ha)</t>
  </si>
  <si>
    <t>E</t>
  </si>
  <si>
    <t>LAND CLASSIFICATION</t>
  </si>
  <si>
    <t>Forest (Ha)</t>
  </si>
  <si>
    <t>Upland (Ha)</t>
  </si>
  <si>
    <t>River Stream Length (m)</t>
  </si>
  <si>
    <t>F</t>
  </si>
  <si>
    <t>WATER BUDGET</t>
  </si>
  <si>
    <t>ACTIVITY PROPOSED</t>
  </si>
  <si>
    <t>No.</t>
  </si>
  <si>
    <t>Estimated cost (lakh)</t>
  </si>
  <si>
    <t>Treated area</t>
  </si>
  <si>
    <t>Medium land (Ha)</t>
  </si>
  <si>
    <t>SC Population</t>
  </si>
  <si>
    <t>G</t>
  </si>
  <si>
    <t>EXPECTED OUTCOME</t>
  </si>
  <si>
    <t>Increase in Irrigated area (in Ha)</t>
  </si>
  <si>
    <t>Type of intervention</t>
  </si>
  <si>
    <t>Details of Tributaries</t>
  </si>
  <si>
    <t>Livelihood profile</t>
  </si>
  <si>
    <t>Service/ job</t>
  </si>
  <si>
    <t>H</t>
  </si>
  <si>
    <t>I</t>
  </si>
  <si>
    <t>Borewells</t>
  </si>
  <si>
    <t xml:space="preserve">Open wells </t>
  </si>
  <si>
    <t>I Job Card</t>
  </si>
  <si>
    <t>Total No. of JobCards issued</t>
  </si>
  <si>
    <t>Total No. of Workers</t>
  </si>
  <si>
    <t>Total No. of Active Job Cards</t>
  </si>
  <si>
    <t>Total No. of Active Workers</t>
  </si>
  <si>
    <t>(i)SC worker against active workers[%]</t>
  </si>
  <si>
    <t>(ii)ST worker against active workers[%]</t>
  </si>
  <si>
    <t>II Progress</t>
  </si>
  <si>
    <t>FY 2020-2021</t>
  </si>
  <si>
    <t>FY 2019-2020</t>
  </si>
  <si>
    <t>FY 2018-2019</t>
  </si>
  <si>
    <t>FY 2017-2018</t>
  </si>
  <si>
    <t>FY 2016-2017</t>
  </si>
  <si>
    <t>View Graph</t>
  </si>
  <si>
    <t>Approved Labour Budget</t>
  </si>
  <si>
    <t>Persondays Generated so far</t>
  </si>
  <si>
    <t>% of Total LB</t>
  </si>
  <si>
    <t>% as per Proportionate LB</t>
  </si>
  <si>
    <t>SC persondays % as of total persondays</t>
  </si>
  <si>
    <t>ST persondays % as of total persondays</t>
  </si>
  <si>
    <t>Women Persondays out of Total (%)</t>
  </si>
  <si>
    <t>Average days of employment provided per Household</t>
  </si>
  <si>
    <t>Average Wage rate per day per person(Rs.)</t>
  </si>
  <si>
    <t>Total No of HHs completed 100 Days of Wage Employment</t>
  </si>
  <si>
    <t>Total Households Worked</t>
  </si>
  <si>
    <t>Total Individuals Worked</t>
  </si>
  <si>
    <t>Differently abled persons worked</t>
  </si>
  <si>
    <t>III Works</t>
  </si>
  <si>
    <t>Number of GPs with NIL exp</t>
  </si>
  <si>
    <t>Total No. of Works Takenup (New+Spill Over)</t>
  </si>
  <si>
    <t>Number of Ongoing Works</t>
  </si>
  <si>
    <t>Number of Completed Works</t>
  </si>
  <si>
    <t>% of NRM Expenditure(Public + Individual)</t>
  </si>
  <si>
    <t>% of Category B Works</t>
  </si>
  <si>
    <t>IV Financial Progress</t>
  </si>
  <si>
    <t>Total Exp(Rs. in Lakhs.)</t>
  </si>
  <si>
    <t>Wages(Rs. In Lakhs)</t>
  </si>
  <si>
    <t>Material and skilled Wages(Rs. In Lakhs)</t>
  </si>
  <si>
    <t>Material(%)</t>
  </si>
  <si>
    <t>Total Adm Expenditure (Rs. in Lakhs.)</t>
  </si>
  <si>
    <t>Admin Exp(%)</t>
  </si>
  <si>
    <t>Average Cost Per Day Per Person(In Rs.)</t>
  </si>
  <si>
    <t>% of Total Expenditure through EFMS</t>
  </si>
  <si>
    <t>% payments gererated within 15 days</t>
  </si>
  <si>
    <t>Total No of HHs completed 100 Days of Wage Employment (average of last 3 years)</t>
  </si>
  <si>
    <t>% of NRM Expenditure(Public + Individual) (average of last 3 years)</t>
  </si>
  <si>
    <t>Total annual Exp(Rs. in Lakhs.)(average of last 3 years)</t>
  </si>
  <si>
    <t>Micro Watershed code</t>
  </si>
  <si>
    <t>Villages Covered</t>
  </si>
  <si>
    <t>NREGA Job card holders</t>
  </si>
  <si>
    <t>Person days per year (average of last 3 years)</t>
  </si>
  <si>
    <t>Business</t>
  </si>
  <si>
    <t>Increase in Cropping area (in Ha)</t>
  </si>
  <si>
    <t>Targeted HH</t>
  </si>
  <si>
    <t>DEMOGRAPHIC PROFILE</t>
  </si>
  <si>
    <t>Total HouseHolds</t>
  </si>
  <si>
    <t>MGNREGA Status</t>
  </si>
  <si>
    <t>Agriculture</t>
  </si>
  <si>
    <t>Off Farm Activities</t>
  </si>
  <si>
    <t>Wages, labour</t>
  </si>
  <si>
    <t xml:space="preserve">Water harvesting Ponds </t>
  </si>
  <si>
    <t>Low Land (Ha)</t>
  </si>
  <si>
    <t>J</t>
  </si>
  <si>
    <t>K</t>
  </si>
  <si>
    <t>Total Water Requirement (Ham)</t>
  </si>
  <si>
    <t>Total Water Available (Ham)</t>
  </si>
  <si>
    <t>Water Resource to be created (Ham)</t>
  </si>
  <si>
    <t>Dimension</t>
  </si>
  <si>
    <t>Persondays Projected</t>
  </si>
  <si>
    <t xml:space="preserve">Existing  Water sources/ Structures </t>
  </si>
  <si>
    <t>Sr No.</t>
  </si>
  <si>
    <t>Individual Works:</t>
  </si>
  <si>
    <t xml:space="preserve">शामकुंवर/रामबिशेष </t>
  </si>
  <si>
    <t xml:space="preserve">बंदीराम/दयाराम </t>
  </si>
  <si>
    <t xml:space="preserve">आत्माराम </t>
  </si>
  <si>
    <t xml:space="preserve">कमितला बाई/सुकडू </t>
  </si>
  <si>
    <t xml:space="preserve">चैनबती मरकाम/रामदयाल </t>
  </si>
  <si>
    <t xml:space="preserve">रामदयाल </t>
  </si>
  <si>
    <t xml:space="preserve">सुकमन </t>
  </si>
  <si>
    <t xml:space="preserve">भागबती </t>
  </si>
  <si>
    <t xml:space="preserve">नारायण </t>
  </si>
  <si>
    <t xml:space="preserve">नारद </t>
  </si>
  <si>
    <t xml:space="preserve">गनेशिया बाई/आनंद राम सोनी </t>
  </si>
  <si>
    <t xml:space="preserve">नारायण मरकाम/मेहत्तर </t>
  </si>
  <si>
    <t xml:space="preserve">सुकलाईन/धनसिंग विश्वकर्मा </t>
  </si>
  <si>
    <t xml:space="preserve">बरमन कुलदीप/कंगलाराम </t>
  </si>
  <si>
    <t xml:space="preserve">दसरु राम यादव/मेहत्तर यादव </t>
  </si>
  <si>
    <t xml:space="preserve">रमेश सोनवानी/राजकुमार </t>
  </si>
  <si>
    <t xml:space="preserve">पीलादास मरकाम </t>
  </si>
  <si>
    <t xml:space="preserve">दयमोतीन नेताम </t>
  </si>
  <si>
    <t xml:space="preserve">अघनसिंह नेताम/तिजिया नेताम </t>
  </si>
  <si>
    <t xml:space="preserve">रामसिंह वट्टी/केशरी बाई </t>
  </si>
  <si>
    <t xml:space="preserve">प्रभुराम वट्टी/स्वयं </t>
  </si>
  <si>
    <t xml:space="preserve">लतखोरीन नेताम/छेरका </t>
  </si>
  <si>
    <t xml:space="preserve">मनराखन यादव </t>
  </si>
  <si>
    <t xml:space="preserve">मन्नूराम भास्कर/झंगन सिंह </t>
  </si>
  <si>
    <t xml:space="preserve">पुष्कर/नथेला राम यादव  </t>
  </si>
  <si>
    <t xml:space="preserve">लक्ष्मी लाल/गनेशिया </t>
  </si>
  <si>
    <t xml:space="preserve">नोहर सिंह </t>
  </si>
  <si>
    <t xml:space="preserve">राजकुमार/सोनूराम </t>
  </si>
  <si>
    <t xml:space="preserve">राम/हलाल राम </t>
  </si>
  <si>
    <t xml:space="preserve">पांचोबाई/सखाराम </t>
  </si>
  <si>
    <t xml:space="preserve">झाड़ूराम/लादूराम </t>
  </si>
  <si>
    <t xml:space="preserve">नोहरसिंह/मसिया </t>
  </si>
  <si>
    <t xml:space="preserve">फूलसिंह/हीरासिंह </t>
  </si>
  <si>
    <t xml:space="preserve">उदेराम </t>
  </si>
  <si>
    <t>लक्ष्मण</t>
  </si>
  <si>
    <t xml:space="preserve">पिलाराम/रामभरोष </t>
  </si>
  <si>
    <t xml:space="preserve">धनीराम </t>
  </si>
  <si>
    <t xml:space="preserve"> चमरसिंह /सुरेखा नेताम </t>
  </si>
  <si>
    <t xml:space="preserve">रामनाथ/रमतुला वट्टी </t>
  </si>
  <si>
    <t xml:space="preserve">नन्दकुमार </t>
  </si>
  <si>
    <t xml:space="preserve">चमरसिंह/सगन बाई </t>
  </si>
  <si>
    <t xml:space="preserve">जयलाल नेताम/अघनबाई </t>
  </si>
  <si>
    <t xml:space="preserve">सुकबाई यादव/स्वयं </t>
  </si>
  <si>
    <t xml:space="preserve">रामजी/मानकी वट्टी </t>
  </si>
  <si>
    <t xml:space="preserve">नवल सिंह </t>
  </si>
  <si>
    <t xml:space="preserve">नवल यादव/दल्ली यादव </t>
  </si>
  <si>
    <t xml:space="preserve">दुर्जन यादव/दिनदयाल </t>
  </si>
  <si>
    <t xml:space="preserve">धनेश यादव/धर्मिन </t>
  </si>
  <si>
    <t xml:space="preserve">गुहाराम यादव/अहिल्या </t>
  </si>
  <si>
    <t xml:space="preserve">छन्नू राम/उषा बाई </t>
  </si>
  <si>
    <t>लालसाय मंडावी</t>
  </si>
  <si>
    <t xml:space="preserve">लक्ष्मीनाथ नेताम/बैजनतीन </t>
  </si>
  <si>
    <t xml:space="preserve">रामबती/सुकलाल </t>
  </si>
  <si>
    <t xml:space="preserve">शांति बाई/रामसिंग </t>
  </si>
  <si>
    <t xml:space="preserve">बिन्देसिंह/रोहीदास </t>
  </si>
  <si>
    <t xml:space="preserve">अमरोबाई/रामजी </t>
  </si>
  <si>
    <t xml:space="preserve">जयराम/रामचंद </t>
  </si>
  <si>
    <t xml:space="preserve">सन्तुराम मंडावी/सवित्री </t>
  </si>
  <si>
    <t xml:space="preserve">आनंदराम नेताम/दुखिया </t>
  </si>
  <si>
    <t xml:space="preserve">दुखिया नेताम </t>
  </si>
  <si>
    <t xml:space="preserve">संग्राम/रामसिंह </t>
  </si>
  <si>
    <t xml:space="preserve">कनसी/सैदर </t>
  </si>
  <si>
    <t xml:space="preserve">किसनू/जोहन </t>
  </si>
  <si>
    <t>कौशिल्या/दीपल</t>
  </si>
  <si>
    <t xml:space="preserve">प्रवीण मरकाम/रामचंद </t>
  </si>
  <si>
    <t xml:space="preserve">Farm  Pond </t>
  </si>
  <si>
    <t>23X23X3</t>
  </si>
  <si>
    <t>30X30X3</t>
  </si>
  <si>
    <t>40X40X3</t>
  </si>
  <si>
    <t>30X23X3</t>
  </si>
  <si>
    <t>Land levelling</t>
  </si>
  <si>
    <t xml:space="preserve">रूपनाथ मरकाम/परमिला मरकाम </t>
  </si>
  <si>
    <t xml:space="preserve">राजाराम मरकाम/चंद्रिका मरकाम </t>
  </si>
  <si>
    <t xml:space="preserve">अनीत मरकाम/बृजबती </t>
  </si>
  <si>
    <t xml:space="preserve">नीलम कुमार/सगारो बाई </t>
  </si>
  <si>
    <t xml:space="preserve">रूपराय मरकाम/रेमा मरकाम </t>
  </si>
  <si>
    <t xml:space="preserve">मोहनराम वट्टी/भवनतीन वट्टी </t>
  </si>
  <si>
    <t xml:space="preserve">सगनी/देवराज मरकाम </t>
  </si>
  <si>
    <t xml:space="preserve">अमरसिंह/परमिला </t>
  </si>
  <si>
    <t xml:space="preserve">श्री राम/दयाबती </t>
  </si>
  <si>
    <t xml:space="preserve">विष्णुराम मंडावी/कुंवरबाई </t>
  </si>
  <si>
    <t xml:space="preserve">संगीता/राम नेताम </t>
  </si>
  <si>
    <t xml:space="preserve">राजूराम/रामसिंग </t>
  </si>
  <si>
    <t xml:space="preserve">सिरमो/छेदीलाल </t>
  </si>
  <si>
    <t xml:space="preserve">लक्ष्मीनाथ/बैजन्तीन </t>
  </si>
  <si>
    <t>Plantation</t>
  </si>
  <si>
    <t xml:space="preserve">नारद/जयलाल </t>
  </si>
  <si>
    <t xml:space="preserve">निर्मला/भारत </t>
  </si>
  <si>
    <t xml:space="preserve">दशोबाई </t>
  </si>
  <si>
    <t xml:space="preserve">नरेश </t>
  </si>
  <si>
    <t xml:space="preserve">माखन यादव/तिभू </t>
  </si>
  <si>
    <t xml:space="preserve">तीजऊ राम यादव/बिसऊराम </t>
  </si>
  <si>
    <t xml:space="preserve">रामबाई सोनवानी/तुलीया राम सोनवानी </t>
  </si>
  <si>
    <t>भगवान सिंह मरकाम/</t>
  </si>
  <si>
    <t xml:space="preserve">केशव मरकाम/बिराजो मरकाम </t>
  </si>
  <si>
    <t xml:space="preserve">शिवनारायण यादव/रजमन </t>
  </si>
  <si>
    <t xml:space="preserve">श्याम लाल यादव/लतखोर </t>
  </si>
  <si>
    <t xml:space="preserve">मोती राम सोनी/मोहन लाल </t>
  </si>
  <si>
    <t xml:space="preserve">अर्जुन/दीनदयाल </t>
  </si>
  <si>
    <t xml:space="preserve">छन्नू राम </t>
  </si>
  <si>
    <t xml:space="preserve">माखन यादव/तीजू यादव </t>
  </si>
  <si>
    <t xml:space="preserve">तुलसी/सुकलाल </t>
  </si>
  <si>
    <t xml:space="preserve">कांशीराम/सैदर </t>
  </si>
  <si>
    <t xml:space="preserve">किसून/जोहन </t>
  </si>
  <si>
    <t xml:space="preserve">कौश्लिया/दीपल </t>
  </si>
  <si>
    <t>Dug Well</t>
  </si>
  <si>
    <t xml:space="preserve">संगीता/श्रीराम </t>
  </si>
  <si>
    <t xml:space="preserve">श्यामलाल/मेहेरसिंह </t>
  </si>
  <si>
    <t xml:space="preserve">Farm bonding </t>
  </si>
  <si>
    <t xml:space="preserve">Desilting </t>
  </si>
  <si>
    <t>Desilting</t>
  </si>
  <si>
    <t>LBS</t>
  </si>
  <si>
    <t>common Land</t>
  </si>
  <si>
    <t xml:space="preserve">5 X5 X1 </t>
  </si>
  <si>
    <t>CheckDam</t>
  </si>
  <si>
    <t>Checkdam</t>
  </si>
  <si>
    <t>3rd Order Nala</t>
  </si>
  <si>
    <t>45X45X3</t>
  </si>
  <si>
    <t>45X45X4</t>
  </si>
  <si>
    <t xml:space="preserve">7X7 </t>
  </si>
  <si>
    <t xml:space="preserve">Water Resourse Planned  ( Ha M) </t>
  </si>
  <si>
    <t xml:space="preserve">% of Water requirment fulfilled though MWS </t>
  </si>
  <si>
    <t xml:space="preserve">L ength </t>
  </si>
  <si>
    <t xml:space="preserve">Bredth </t>
  </si>
  <si>
    <t xml:space="preserve">Depth </t>
  </si>
  <si>
    <t xml:space="preserve">Sl No </t>
  </si>
  <si>
    <t xml:space="preserve">Type of Structure </t>
  </si>
  <si>
    <t xml:space="preserve">Benificiary Name </t>
  </si>
  <si>
    <t xml:space="preserve">Area Treated </t>
  </si>
  <si>
    <t>15X 25 X1</t>
  </si>
  <si>
    <t>25X 40X1.5</t>
  </si>
  <si>
    <t>25X 40X1.6</t>
  </si>
  <si>
    <t xml:space="preserve">Total </t>
  </si>
  <si>
    <t>State : CHHATTISGARH District : KANKER Block : NARHARPUR Panchayat : Baspattar</t>
  </si>
  <si>
    <t>As on 10-06-2020</t>
  </si>
  <si>
    <t>Earthwork Calculation</t>
  </si>
  <si>
    <t>Step</t>
  </si>
  <si>
    <t>Length m</t>
  </si>
  <si>
    <t>Width m</t>
  </si>
  <si>
    <t>Depth m</t>
  </si>
  <si>
    <t>Volume m3</t>
  </si>
  <si>
    <t>Hard soil depth</t>
  </si>
  <si>
    <t>Step 1</t>
  </si>
  <si>
    <t>Step 2</t>
  </si>
  <si>
    <t>Step 3</t>
  </si>
  <si>
    <t>Step 4</t>
  </si>
  <si>
    <t>Step 5</t>
  </si>
  <si>
    <t>Step 6</t>
  </si>
  <si>
    <t>Step 7</t>
  </si>
  <si>
    <t>Step 8</t>
  </si>
  <si>
    <t>Step 9</t>
  </si>
  <si>
    <t>Step 10</t>
  </si>
  <si>
    <t>Total Earthwork in Cum</t>
  </si>
  <si>
    <t>Minimum required catchment area</t>
  </si>
  <si>
    <t xml:space="preserve">Actual measurement </t>
  </si>
  <si>
    <t xml:space="preserve">as per Field data </t>
  </si>
  <si>
    <t>Time of refills X (Submergence area* d/3)</t>
  </si>
  <si>
    <t xml:space="preserve">Command area as per actual field data  
(Minimum command area 
</t>
  </si>
  <si>
    <t>Tentative treated area calculation</t>
  </si>
  <si>
    <t>capacity/ volume 
(In Cum)</t>
  </si>
  <si>
    <t>in m</t>
  </si>
  <si>
    <t>In Cum</t>
  </si>
  <si>
    <t>in Ha</t>
  </si>
  <si>
    <t>In Ha</t>
  </si>
  <si>
    <t>Command area (Irrigated Area )</t>
  </si>
  <si>
    <t>Dimenssion</t>
  </si>
  <si>
    <t>in decimal</t>
  </si>
  <si>
    <t>days</t>
  </si>
  <si>
    <t>Lakh Rs.</t>
  </si>
  <si>
    <t xml:space="preserve">Estimated labour cost </t>
  </si>
  <si>
    <t>Income Enhancement (INR 50,000 per annum as additional income)</t>
  </si>
  <si>
    <t xml:space="preserve">Name of the Beneficiary </t>
  </si>
  <si>
    <t>Length (m)</t>
  </si>
  <si>
    <t>Width  (m)</t>
  </si>
  <si>
    <t>Depth (m)</t>
  </si>
  <si>
    <t>Korba</t>
  </si>
  <si>
    <t>Podi Uproda</t>
  </si>
  <si>
    <t>Sandy loam, Clay loam, clay</t>
  </si>
  <si>
    <t>e-DPR of Leingi GP,  Block -Podi Uproda ,  District- Korba, Chhattisgarh</t>
  </si>
  <si>
    <t>Leingi</t>
  </si>
  <si>
    <t>Bokrahi Nala</t>
  </si>
  <si>
    <t>1500 m</t>
  </si>
  <si>
    <t>Community Work (Bagbudipara)</t>
  </si>
  <si>
    <t>Community Work (Barjhorkha)</t>
  </si>
  <si>
    <t>Community Work (Leingi Basti)</t>
  </si>
  <si>
    <t>Community Work (Mohanpur Para)</t>
  </si>
  <si>
    <t>Laalsingh/Sukul Singh</t>
  </si>
  <si>
    <t>Rajesh Kumar/Gulab Singh</t>
  </si>
  <si>
    <t>Bharat Singh/Mangalu</t>
  </si>
  <si>
    <t>Raj Kunwar/Manrup</t>
  </si>
  <si>
    <t>Jay Singh/Beer Singh</t>
  </si>
  <si>
    <t>Shivnath/Dheersingh</t>
  </si>
  <si>
    <t>Brihaspatiya/Mohan Singh</t>
  </si>
  <si>
    <t>Seva Singh/Thakur Ram</t>
  </si>
  <si>
    <t>Laal Singh/Sukul Singh</t>
  </si>
  <si>
    <t>Ramesh/Kunwar Singh</t>
  </si>
  <si>
    <t>Community Work (Bandhapara)</t>
  </si>
  <si>
    <t>Bharat Singh/Mangal Singh</t>
  </si>
  <si>
    <t>Jay Prasad/Mangal Singh</t>
  </si>
  <si>
    <t>Long.</t>
  </si>
  <si>
    <t>Lat.</t>
  </si>
  <si>
    <t>Pond Renovation</t>
  </si>
  <si>
    <t>Dabri</t>
  </si>
  <si>
    <t xml:space="preserve">Pond  </t>
  </si>
  <si>
    <t>Dhankunvar/ Late Prasram</t>
  </si>
  <si>
    <t>Rameshiya Bai/Umend Singh</t>
  </si>
  <si>
    <t>Ganeshiya/Jay Singh</t>
  </si>
  <si>
    <t>Surjiya Bai/Ramprasad</t>
  </si>
  <si>
    <t xml:space="preserve">Chain Kunvar/Sarodhan </t>
  </si>
  <si>
    <t>Samptiya Bai/Balram</t>
  </si>
  <si>
    <t>Kamla Bai/Amol Singh</t>
  </si>
  <si>
    <t>Budhvariya/Samelal</t>
  </si>
  <si>
    <t>Tearshiya Bai/Sarodhan</t>
  </si>
  <si>
    <t>Ramvati/Dhaniram</t>
  </si>
  <si>
    <t>Ramkunvar/Jaysingh</t>
  </si>
  <si>
    <t>Balkunvar/Kalyan Singh</t>
  </si>
  <si>
    <t>Ramkali/Chainsay</t>
  </si>
  <si>
    <t>Sukvariya Bai/Indarjeet</t>
  </si>
  <si>
    <t>Chandravati/Dhuman Singh</t>
  </si>
  <si>
    <t xml:space="preserve">Hirondiya Bai/Vishmbhar </t>
  </si>
  <si>
    <t>Sunita Bai/Pyarelal</t>
  </si>
  <si>
    <t>Sundari Bai/Mangalu Pando</t>
  </si>
  <si>
    <t>Daya Bai/Panvalal</t>
  </si>
  <si>
    <t>Chand Kunvar/Jaylal</t>
  </si>
  <si>
    <t>Sumitra/Shankar</t>
  </si>
  <si>
    <t>Ganeshiya/Nankunni</t>
  </si>
  <si>
    <t>Devmati/Ramprasad</t>
  </si>
  <si>
    <t>Ramkunvar/Ray Singh</t>
  </si>
  <si>
    <t xml:space="preserve">Fulkunvar/Bihanu </t>
  </si>
  <si>
    <t>Dhankunvar/Masram</t>
  </si>
  <si>
    <t xml:space="preserve">Chaiti Bai </t>
  </si>
  <si>
    <t>Kamla Bai/Kushram</t>
  </si>
  <si>
    <t>Vimala Bai</t>
  </si>
  <si>
    <t>Fulmati Bai Uike</t>
  </si>
  <si>
    <t>Jan Singh/Lal Singh</t>
  </si>
  <si>
    <t>Ramkunvar/Shankar Singh</t>
  </si>
  <si>
    <t>Ramkunvar Uike</t>
  </si>
  <si>
    <t>Dasodiya Bai/Baijnath</t>
  </si>
  <si>
    <t>Mantoriya Bai/Harinam</t>
  </si>
  <si>
    <t>Samriya Bai/Ray Singh</t>
  </si>
  <si>
    <t>Ramvati/Rampratap</t>
  </si>
  <si>
    <t>Teja Bai/Man Singh</t>
  </si>
  <si>
    <t>Ramkunvar/Pyarelal</t>
  </si>
  <si>
    <t>Kaushiliya/Badrinath</t>
  </si>
  <si>
    <t>Ganeshiya/Gopal</t>
  </si>
  <si>
    <t>Sakuni Bai/Ramcharan</t>
  </si>
  <si>
    <t>Fulkunvar/Hariram</t>
  </si>
  <si>
    <t>Nan Bai/Budeshar</t>
  </si>
  <si>
    <t>Community Work (Virasha)</t>
  </si>
  <si>
    <t>Ratiram/Ram Singh</t>
  </si>
  <si>
    <t>Ghiyama Bai/Shiv Prasad</t>
  </si>
  <si>
    <t>Sumitra/Jay Ram</t>
  </si>
  <si>
    <t>Community Work (Near Jayprasad's Home)</t>
  </si>
  <si>
    <t>Community Work (Near Dhan Singh's Home)</t>
  </si>
  <si>
    <t>30*40 Model</t>
  </si>
  <si>
    <t>5% Model</t>
  </si>
  <si>
    <t>Pond</t>
  </si>
  <si>
    <t>dabri</t>
  </si>
  <si>
    <t>Sita Yadav/Dev Singh</t>
  </si>
  <si>
    <t xml:space="preserve">Dulara Bai/Manohar </t>
  </si>
  <si>
    <t>Salima Bai/Lal Singh</t>
  </si>
  <si>
    <t>Lalima Bai/Budhdu Singh</t>
  </si>
  <si>
    <t>Ram Bai/Sukhiram</t>
  </si>
  <si>
    <t xml:space="preserve">Bal Singh/Baldev </t>
  </si>
  <si>
    <t xml:space="preserve">Janmati/Annad </t>
  </si>
  <si>
    <t>Ganga Kunvar/Seva Singh</t>
  </si>
  <si>
    <t>Ramkunvar/Durga Prasad</t>
  </si>
  <si>
    <t xml:space="preserve">Lilavati/Sajan </t>
  </si>
  <si>
    <t>Rajkunvar/Shukvar Sigh</t>
  </si>
  <si>
    <t>Ramesiya Bai/Shivprasad</t>
  </si>
  <si>
    <t>Man Kunvar/Kashiprasad</t>
  </si>
  <si>
    <t>Mankunwar/Umend Singh</t>
  </si>
  <si>
    <t>Kaushilya/Lal Singh</t>
  </si>
  <si>
    <t>Samaru Singh/Amarsay</t>
  </si>
  <si>
    <t>Beerhuliya/Samelal</t>
  </si>
  <si>
    <t>Shanti Bai/Amritlal</t>
  </si>
  <si>
    <t>Indkunvar/Ratiram</t>
  </si>
  <si>
    <t>Ramkunvar/Gulam Singh</t>
  </si>
  <si>
    <t xml:space="preserve">Vishvnath/Budhdu </t>
  </si>
  <si>
    <t>Santoshi/Samaru</t>
  </si>
  <si>
    <t>Nanki Bai/Ghasiram</t>
  </si>
  <si>
    <t>Mankunwar/Kartikram</t>
  </si>
  <si>
    <t>Chunni Bai/Karan Pando</t>
  </si>
  <si>
    <t>Samliya Bai/Sonsay</t>
  </si>
  <si>
    <t>Dilkunvar/Santlal</t>
  </si>
  <si>
    <t>Mangali Bai/Kalyan Singh</t>
  </si>
  <si>
    <t>Budh Kunvar/Balram</t>
  </si>
  <si>
    <t>Shyammati/Rambhajan</t>
  </si>
  <si>
    <t>Adhyasa Bai/Shivprasad</t>
  </si>
  <si>
    <t>Fulmat Bai/Hiralal</t>
  </si>
  <si>
    <t>Sonpat Bai/Jay Singh</t>
  </si>
  <si>
    <t>Jagmaniya Bai/Dev Singh</t>
  </si>
  <si>
    <t>Sukhni Bai/KartikRam</t>
  </si>
  <si>
    <t>Sukvariya Bai/Jay Singh</t>
  </si>
  <si>
    <t xml:space="preserve">Munni Bai/Shiva </t>
  </si>
  <si>
    <t>Fagun Singh/Nandlal</t>
  </si>
  <si>
    <t>Indkunvar/Lalman</t>
  </si>
  <si>
    <t>Ful Bai/Bhagatram</t>
  </si>
  <si>
    <t>Fulbasiya/Budhman</t>
  </si>
  <si>
    <t>Itvariya Bai/Samaru</t>
  </si>
  <si>
    <t>Mankunvar/Shyamlal</t>
  </si>
  <si>
    <t>Ram Bai/Tijuram</t>
  </si>
  <si>
    <t>Pavaan Kunvar/Samaru Singh</t>
  </si>
  <si>
    <t>Vikaiya Bai/Anurup</t>
  </si>
  <si>
    <t>Tiharo Bai/Shankar Lal</t>
  </si>
  <si>
    <t>Rajkunvar/Manrup</t>
  </si>
  <si>
    <t>Munni Bai/Chain Singh</t>
  </si>
  <si>
    <t>Bhagvaniya Bai/Prem Singh</t>
  </si>
  <si>
    <t>Sumitra/Sudama</t>
  </si>
  <si>
    <t>Sudhrat Bai</t>
  </si>
  <si>
    <t>Jagarmati Uike</t>
  </si>
  <si>
    <t>Farm Bunding</t>
  </si>
  <si>
    <t>Poultry Shed</t>
  </si>
  <si>
    <t xml:space="preserve"> Gulab Singh/Shyam Lal</t>
  </si>
  <si>
    <t xml:space="preserve"> Chunni lal /Bihanu</t>
  </si>
  <si>
    <t xml:space="preserve"> Rajkunwar/Manrup</t>
  </si>
  <si>
    <t xml:space="preserve"> Virasha </t>
  </si>
  <si>
    <t>Langi kup nirman kary Shivmohan uike</t>
  </si>
  <si>
    <t>Langi dabri nirman kary jai singh kutal</t>
  </si>
  <si>
    <t>Langi dabri nirman kary Ramesh kunver singh</t>
  </si>
  <si>
    <t>Langi dabri nirman kary lal singh sukul simgh</t>
  </si>
  <si>
    <t>Langi dabri nirman kary kartik ram shiv mangal</t>
  </si>
  <si>
    <t>Langi naya talab nirman kary Bandha para</t>
  </si>
  <si>
    <t>laingi talab gahrikaran karya jayprasad ghr ke pass</t>
  </si>
  <si>
    <t>Laingi Samudaik Pashu Pakka Farsh Kotna Soak pit Varmi Tank MM Road Wat evm CPT</t>
  </si>
  <si>
    <t>Laingi Kup Nirman Karya Rajkunwar Manrup</t>
  </si>
  <si>
    <t>laingi dabri nirman karya dhiyasha bai shiv prasad</t>
  </si>
  <si>
    <t>laingi dabri nirman karya sumitra jay ram</t>
  </si>
  <si>
    <t>Laingi - Kup nirman Janiya bai Mangalu rs 1.97</t>
  </si>
  <si>
    <t>Laingi Kup Nirman Work Bhart singh Mangal singh</t>
  </si>
  <si>
    <t>Laingi Kup Nirman Work Jaiprasad Mansingh</t>
  </si>
  <si>
    <t xml:space="preserve">Pond renovation </t>
  </si>
  <si>
    <t>Land development</t>
  </si>
  <si>
    <t>Dug well</t>
  </si>
  <si>
    <t>0..7</t>
  </si>
  <si>
    <t>0..5</t>
  </si>
</sst>
</file>

<file path=xl/styles.xml><?xml version="1.0" encoding="utf-8"?>
<styleSheet xmlns="http://schemas.openxmlformats.org/spreadsheetml/2006/main">
  <numFmts count="1">
    <numFmt numFmtId="164" formatCode="0.000"/>
  </numFmts>
  <fonts count="24">
    <font>
      <sz val="11"/>
      <color theme="1"/>
      <name val="Calibri"/>
      <family val="2"/>
      <scheme val="minor"/>
    </font>
    <font>
      <b/>
      <sz val="8"/>
      <color rgb="FF003399"/>
      <name val="Times New Roman"/>
      <family val="1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8"/>
      <name val="Calibri"/>
      <family val="2"/>
      <scheme val="minor"/>
    </font>
    <font>
      <b/>
      <sz val="11"/>
      <color theme="8" tint="-0.499984740745262"/>
      <name val="Arial"/>
      <family val="2"/>
    </font>
    <font>
      <sz val="11"/>
      <color theme="8" tint="-0.499984740745262"/>
      <name val="Arial"/>
      <family val="2"/>
    </font>
    <font>
      <sz val="11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0000FF"/>
      <name val="Arial"/>
      <family val="2"/>
    </font>
    <font>
      <b/>
      <sz val="14"/>
      <color theme="8" tint="-0.499984740745262"/>
      <name val="Arial"/>
      <family val="2"/>
    </font>
    <font>
      <sz val="11"/>
      <color rgb="FF0000FF"/>
      <name val="Arial"/>
      <family val="2"/>
    </font>
    <font>
      <b/>
      <sz val="8"/>
      <color rgb="FF003399"/>
      <name val="Verdana"/>
      <family val="2"/>
    </font>
    <font>
      <b/>
      <sz val="8"/>
      <color rgb="FF000066"/>
      <name val="Verdana"/>
      <family val="2"/>
    </font>
    <font>
      <sz val="8"/>
      <color rgb="FF003399"/>
      <name val="Verdana"/>
      <family val="2"/>
    </font>
    <font>
      <sz val="8"/>
      <color rgb="FF000066"/>
      <name val="Verdana"/>
      <family val="2"/>
    </font>
    <font>
      <b/>
      <sz val="7"/>
      <color rgb="FF003399"/>
      <name val="Verdana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rgb="FFC00000"/>
      <name val="Arial"/>
      <family val="2"/>
    </font>
    <font>
      <b/>
      <sz val="14"/>
      <color theme="1"/>
      <name val="Arial"/>
      <family val="2"/>
    </font>
    <font>
      <sz val="11"/>
      <color rgb="FF000000"/>
      <name val="Times New Roman"/>
      <family val="1"/>
    </font>
    <font>
      <sz val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9B6A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5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9" fontId="8" fillId="0" borderId="0" applyFont="0" applyFill="0" applyBorder="0" applyAlignment="0" applyProtection="0"/>
    <xf numFmtId="0" fontId="23" fillId="0" borderId="0"/>
    <xf numFmtId="0" fontId="23" fillId="0" borderId="0"/>
    <xf numFmtId="0" fontId="8" fillId="9" borderId="0" applyNumberFormat="0" applyBorder="0" applyAlignment="0" applyProtection="0"/>
  </cellStyleXfs>
  <cellXfs count="176">
    <xf numFmtId="0" fontId="0" fillId="0" borderId="0" xfId="0"/>
    <xf numFmtId="0" fontId="3" fillId="0" borderId="0" xfId="0" applyFont="1"/>
    <xf numFmtId="0" fontId="3" fillId="4" borderId="0" xfId="0" applyFont="1" applyFill="1" applyBorder="1" applyAlignment="1">
      <alignment horizontal="left" vertical="top" wrapText="1"/>
    </xf>
    <xf numFmtId="0" fontId="3" fillId="4" borderId="5" xfId="0" applyFont="1" applyFill="1" applyBorder="1" applyAlignment="1">
      <alignment horizontal="left" vertical="top" wrapText="1"/>
    </xf>
    <xf numFmtId="0" fontId="3" fillId="4" borderId="0" xfId="0" applyFont="1" applyFill="1" applyBorder="1"/>
    <xf numFmtId="0" fontId="3" fillId="4" borderId="6" xfId="0" applyFont="1" applyFill="1" applyBorder="1"/>
    <xf numFmtId="0" fontId="3" fillId="4" borderId="5" xfId="0" applyFont="1" applyFill="1" applyBorder="1"/>
    <xf numFmtId="0" fontId="3" fillId="4" borderId="7" xfId="0" applyFont="1" applyFill="1" applyBorder="1"/>
    <xf numFmtId="0" fontId="3" fillId="4" borderId="8" xfId="0" applyFont="1" applyFill="1" applyBorder="1"/>
    <xf numFmtId="0" fontId="3" fillId="4" borderId="9" xfId="0" applyFont="1" applyFill="1" applyBorder="1"/>
    <xf numFmtId="2" fontId="3" fillId="4" borderId="1" xfId="0" applyNumberFormat="1" applyFont="1" applyFill="1" applyBorder="1" applyAlignment="1">
      <alignment horizontal="left" vertical="top" wrapText="1"/>
    </xf>
    <xf numFmtId="0" fontId="3" fillId="4" borderId="7" xfId="0" applyFont="1" applyFill="1" applyBorder="1" applyAlignment="1">
      <alignment horizontal="left" vertical="top" wrapText="1"/>
    </xf>
    <xf numFmtId="0" fontId="3" fillId="4" borderId="8" xfId="0" applyFont="1" applyFill="1" applyBorder="1" applyAlignment="1">
      <alignment horizontal="left" vertical="top" wrapText="1"/>
    </xf>
    <xf numFmtId="0" fontId="3" fillId="4" borderId="3" xfId="0" applyFont="1" applyFill="1" applyBorder="1" applyAlignment="1">
      <alignment horizontal="left" vertical="top" wrapText="1"/>
    </xf>
    <xf numFmtId="0" fontId="3" fillId="4" borderId="4" xfId="0" applyFont="1" applyFill="1" applyBorder="1"/>
    <xf numFmtId="0" fontId="3" fillId="4" borderId="3" xfId="0" applyFont="1" applyFill="1" applyBorder="1"/>
    <xf numFmtId="0" fontId="3" fillId="4" borderId="15" xfId="0" applyFont="1" applyFill="1" applyBorder="1" applyAlignment="1">
      <alignment horizontal="left" vertical="top" wrapText="1"/>
    </xf>
    <xf numFmtId="0" fontId="3" fillId="5" borderId="0" xfId="0" applyFont="1" applyFill="1"/>
    <xf numFmtId="0" fontId="5" fillId="4" borderId="2" xfId="0" applyFont="1" applyFill="1" applyBorder="1" applyAlignment="1">
      <alignment horizontal="left" vertical="top" wrapText="1"/>
    </xf>
    <xf numFmtId="0" fontId="5" fillId="4" borderId="3" xfId="0" applyFont="1" applyFill="1" applyBorder="1" applyAlignment="1">
      <alignment horizontal="left" vertical="top" wrapText="1"/>
    </xf>
    <xf numFmtId="0" fontId="5" fillId="4" borderId="2" xfId="0" applyFont="1" applyFill="1" applyBorder="1"/>
    <xf numFmtId="0" fontId="5" fillId="4" borderId="3" xfId="0" applyFont="1" applyFill="1" applyBorder="1"/>
    <xf numFmtId="0" fontId="6" fillId="4" borderId="2" xfId="0" applyFont="1" applyFill="1" applyBorder="1" applyAlignment="1">
      <alignment vertical="top" wrapText="1"/>
    </xf>
    <xf numFmtId="0" fontId="5" fillId="4" borderId="3" xfId="0" applyFont="1" applyFill="1" applyBorder="1" applyAlignment="1">
      <alignment vertical="top" wrapText="1"/>
    </xf>
    <xf numFmtId="0" fontId="5" fillId="4" borderId="14" xfId="0" applyFont="1" applyFill="1" applyBorder="1"/>
    <xf numFmtId="0" fontId="3" fillId="4" borderId="0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9" fontId="3" fillId="4" borderId="0" xfId="0" applyNumberFormat="1" applyFont="1" applyFill="1" applyBorder="1" applyAlignment="1">
      <alignment horizontal="center" vertical="center" wrapText="1"/>
    </xf>
    <xf numFmtId="0" fontId="3" fillId="5" borderId="0" xfId="0" applyFont="1" applyFill="1" applyAlignment="1">
      <alignment horizontal="center" vertical="center"/>
    </xf>
    <xf numFmtId="0" fontId="7" fillId="4" borderId="0" xfId="0" applyFont="1" applyFill="1" applyBorder="1" applyAlignment="1">
      <alignment horizontal="left" vertical="center"/>
    </xf>
    <xf numFmtId="0" fontId="3" fillId="4" borderId="8" xfId="0" applyFont="1" applyFill="1" applyBorder="1" applyAlignment="1">
      <alignment horizontal="left" vertical="top" wrapText="1"/>
    </xf>
    <xf numFmtId="0" fontId="3" fillId="4" borderId="0" xfId="0" applyFont="1" applyFill="1" applyBorder="1" applyAlignment="1">
      <alignment horizontal="left" vertical="top" wrapText="1"/>
    </xf>
    <xf numFmtId="0" fontId="6" fillId="4" borderId="3" xfId="0" applyFont="1" applyFill="1" applyBorder="1" applyAlignment="1">
      <alignment vertical="top" wrapText="1"/>
    </xf>
    <xf numFmtId="0" fontId="5" fillId="4" borderId="18" xfId="0" applyFont="1" applyFill="1" applyBorder="1"/>
    <xf numFmtId="0" fontId="0" fillId="4" borderId="1" xfId="0" applyFill="1" applyBorder="1"/>
    <xf numFmtId="0" fontId="0" fillId="4" borderId="1" xfId="0" applyFill="1" applyBorder="1" applyAlignment="1">
      <alignment horizontal="left" vertical="top"/>
    </xf>
    <xf numFmtId="0" fontId="3" fillId="4" borderId="1" xfId="0" applyFont="1" applyFill="1" applyBorder="1"/>
    <xf numFmtId="0" fontId="3" fillId="4" borderId="1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vertical="top" wrapText="1"/>
    </xf>
    <xf numFmtId="0" fontId="3" fillId="4" borderId="6" xfId="0" applyFont="1" applyFill="1" applyBorder="1" applyAlignment="1"/>
    <xf numFmtId="0" fontId="3" fillId="4" borderId="9" xfId="0" applyFont="1" applyFill="1" applyBorder="1" applyAlignment="1"/>
    <xf numFmtId="0" fontId="3" fillId="4" borderId="0" xfId="0" applyFont="1" applyFill="1" applyBorder="1" applyAlignment="1">
      <alignment horizontal="left" vertical="center" wrapText="1"/>
    </xf>
    <xf numFmtId="0" fontId="7" fillId="4" borderId="0" xfId="0" applyFont="1" applyFill="1" applyBorder="1" applyAlignment="1">
      <alignment horizontal="left" vertical="center" wrapText="1"/>
    </xf>
    <xf numFmtId="0" fontId="3" fillId="4" borderId="8" xfId="0" applyFont="1" applyFill="1" applyBorder="1" applyAlignment="1">
      <alignment horizontal="left" vertical="center" wrapText="1"/>
    </xf>
    <xf numFmtId="0" fontId="3" fillId="4" borderId="3" xfId="0" applyFont="1" applyFill="1" applyBorder="1" applyAlignment="1">
      <alignment horizontal="left" vertical="center"/>
    </xf>
    <xf numFmtId="0" fontId="3" fillId="4" borderId="0" xfId="0" applyFont="1" applyFill="1" applyBorder="1" applyAlignment="1">
      <alignment horizontal="left" vertical="center" wrapText="1" indent="1"/>
    </xf>
    <xf numFmtId="0" fontId="3" fillId="4" borderId="8" xfId="0" applyFont="1" applyFill="1" applyBorder="1" applyAlignment="1">
      <alignment horizontal="left" vertical="center" wrapText="1" indent="1"/>
    </xf>
    <xf numFmtId="0" fontId="2" fillId="4" borderId="3" xfId="0" applyFont="1" applyFill="1" applyBorder="1" applyAlignment="1">
      <alignment horizontal="left" vertical="center"/>
    </xf>
    <xf numFmtId="0" fontId="3" fillId="4" borderId="0" xfId="0" applyFont="1" applyFill="1" applyBorder="1" applyAlignment="1">
      <alignment horizontal="left" vertical="center"/>
    </xf>
    <xf numFmtId="2" fontId="3" fillId="4" borderId="0" xfId="0" applyNumberFormat="1" applyFont="1" applyFill="1" applyBorder="1" applyAlignment="1">
      <alignment horizontal="left" vertical="center" wrapText="1"/>
    </xf>
    <xf numFmtId="2" fontId="3" fillId="4" borderId="8" xfId="0" applyNumberFormat="1" applyFont="1" applyFill="1" applyBorder="1" applyAlignment="1">
      <alignment horizontal="left" vertical="center" wrapText="1"/>
    </xf>
    <xf numFmtId="0" fontId="5" fillId="4" borderId="5" xfId="0" applyFont="1" applyFill="1" applyBorder="1"/>
    <xf numFmtId="0" fontId="5" fillId="4" borderId="0" xfId="0" applyFont="1" applyFill="1" applyBorder="1"/>
    <xf numFmtId="0" fontId="12" fillId="4" borderId="0" xfId="0" applyFont="1" applyFill="1" applyBorder="1"/>
    <xf numFmtId="0" fontId="12" fillId="4" borderId="0" xfId="0" applyFont="1" applyFill="1" applyBorder="1" applyAlignment="1">
      <alignment horizontal="left" vertical="top" wrapText="1"/>
    </xf>
    <xf numFmtId="0" fontId="12" fillId="4" borderId="8" xfId="0" applyFont="1" applyFill="1" applyBorder="1"/>
    <xf numFmtId="0" fontId="12" fillId="4" borderId="8" xfId="0" applyFont="1" applyFill="1" applyBorder="1" applyAlignment="1">
      <alignment horizontal="left" vertical="top" wrapText="1"/>
    </xf>
    <xf numFmtId="0" fontId="3" fillId="4" borderId="10" xfId="0" applyFont="1" applyFill="1" applyBorder="1" applyAlignment="1">
      <alignment horizontal="left"/>
    </xf>
    <xf numFmtId="0" fontId="0" fillId="0" borderId="24" xfId="0" applyBorder="1"/>
    <xf numFmtId="2" fontId="0" fillId="0" borderId="24" xfId="0" applyNumberFormat="1" applyBorder="1"/>
    <xf numFmtId="0" fontId="3" fillId="5" borderId="24" xfId="0" applyFont="1" applyFill="1" applyBorder="1" applyAlignment="1">
      <alignment horizontal="left" vertical="top" wrapText="1"/>
    </xf>
    <xf numFmtId="0" fontId="0" fillId="5" borderId="24" xfId="0" applyFill="1" applyBorder="1"/>
    <xf numFmtId="0" fontId="0" fillId="5" borderId="24" xfId="0" applyFill="1" applyBorder="1" applyAlignment="1">
      <alignment horizontal="left" vertical="top"/>
    </xf>
    <xf numFmtId="0" fontId="9" fillId="5" borderId="24" xfId="0" applyFont="1" applyFill="1" applyBorder="1" applyAlignment="1">
      <alignment horizontal="left" vertical="top"/>
    </xf>
    <xf numFmtId="0" fontId="0" fillId="5" borderId="24" xfId="0" applyFill="1" applyBorder="1" applyAlignment="1">
      <alignment horizontal="left"/>
    </xf>
    <xf numFmtId="0" fontId="3" fillId="5" borderId="24" xfId="0" applyFont="1" applyFill="1" applyBorder="1"/>
    <xf numFmtId="0" fontId="3" fillId="5" borderId="24" xfId="0" applyFont="1" applyFill="1" applyBorder="1" applyAlignment="1">
      <alignment horizontal="left"/>
    </xf>
    <xf numFmtId="0" fontId="0" fillId="0" borderId="27" xfId="0" applyBorder="1"/>
    <xf numFmtId="0" fontId="16" fillId="2" borderId="24" xfId="0" applyFont="1" applyFill="1" applyBorder="1" applyAlignment="1">
      <alignment horizontal="center" vertical="center" wrapText="1"/>
    </xf>
    <xf numFmtId="0" fontId="1" fillId="3" borderId="24" xfId="0" applyFont="1" applyFill="1" applyBorder="1" applyAlignment="1">
      <alignment horizontal="center" vertical="center" wrapText="1"/>
    </xf>
    <xf numFmtId="0" fontId="16" fillId="2" borderId="24" xfId="0" applyFont="1" applyFill="1" applyBorder="1" applyAlignment="1">
      <alignment horizontal="left" vertical="center" wrapText="1"/>
    </xf>
    <xf numFmtId="0" fontId="14" fillId="3" borderId="24" xfId="0" applyFont="1" applyFill="1" applyBorder="1" applyAlignment="1">
      <alignment horizontal="left" vertical="center" wrapText="1"/>
    </xf>
    <xf numFmtId="0" fontId="17" fillId="3" borderId="24" xfId="0" applyFont="1" applyFill="1" applyBorder="1" applyAlignment="1">
      <alignment horizontal="left" vertical="center" wrapText="1"/>
    </xf>
    <xf numFmtId="0" fontId="13" fillId="3" borderId="24" xfId="0" applyFont="1" applyFill="1" applyBorder="1" applyAlignment="1">
      <alignment horizontal="center" vertical="center" wrapText="1"/>
    </xf>
    <xf numFmtId="0" fontId="15" fillId="2" borderId="24" xfId="0" applyFont="1" applyFill="1" applyBorder="1" applyAlignment="1">
      <alignment horizontal="right" vertical="center" wrapText="1"/>
    </xf>
    <xf numFmtId="0" fontId="15" fillId="2" borderId="24" xfId="0" applyFont="1" applyFill="1" applyBorder="1" applyAlignment="1">
      <alignment horizontal="center" vertical="center" wrapText="1"/>
    </xf>
    <xf numFmtId="3" fontId="15" fillId="2" borderId="24" xfId="0" applyNumberFormat="1" applyFont="1" applyFill="1" applyBorder="1" applyAlignment="1">
      <alignment horizontal="right" vertical="center" wrapText="1"/>
    </xf>
    <xf numFmtId="9" fontId="12" fillId="4" borderId="8" xfId="1" applyFont="1" applyFill="1" applyBorder="1" applyAlignment="1">
      <alignment horizontal="left" vertical="center" wrapText="1"/>
    </xf>
    <xf numFmtId="2" fontId="7" fillId="4" borderId="0" xfId="0" applyNumberFormat="1" applyFont="1" applyFill="1" applyBorder="1" applyAlignment="1">
      <alignment horizontal="left" vertical="center" wrapText="1"/>
    </xf>
    <xf numFmtId="1" fontId="7" fillId="4" borderId="8" xfId="0" applyNumberFormat="1" applyFont="1" applyFill="1" applyBorder="1" applyAlignment="1">
      <alignment horizontal="left" vertical="center" wrapText="1"/>
    </xf>
    <xf numFmtId="2" fontId="0" fillId="7" borderId="27" xfId="0" applyNumberFormat="1" applyFill="1" applyBorder="1"/>
    <xf numFmtId="0" fontId="0" fillId="8" borderId="24" xfId="0" applyFill="1" applyBorder="1"/>
    <xf numFmtId="0" fontId="18" fillId="0" borderId="24" xfId="0" applyFont="1" applyBorder="1" applyAlignment="1">
      <alignment wrapText="1"/>
    </xf>
    <xf numFmtId="0" fontId="18" fillId="6" borderId="24" xfId="0" applyFont="1" applyFill="1" applyBorder="1" applyAlignment="1">
      <alignment wrapText="1"/>
    </xf>
    <xf numFmtId="0" fontId="0" fillId="5" borderId="24" xfId="0" applyFill="1" applyBorder="1" applyAlignment="1"/>
    <xf numFmtId="0" fontId="3" fillId="5" borderId="24" xfId="0" applyFont="1" applyFill="1" applyBorder="1" applyAlignment="1"/>
    <xf numFmtId="0" fontId="0" fillId="0" borderId="27" xfId="0" applyBorder="1" applyAlignment="1"/>
    <xf numFmtId="0" fontId="0" fillId="0" borderId="24" xfId="0" applyBorder="1" applyAlignment="1"/>
    <xf numFmtId="0" fontId="18" fillId="6" borderId="24" xfId="0" applyFont="1" applyFill="1" applyBorder="1" applyAlignment="1"/>
    <xf numFmtId="2" fontId="0" fillId="4" borderId="24" xfId="0" applyNumberFormat="1" applyFill="1" applyBorder="1"/>
    <xf numFmtId="2" fontId="0" fillId="8" borderId="0" xfId="0" applyNumberFormat="1" applyFill="1"/>
    <xf numFmtId="0" fontId="0" fillId="0" borderId="24" xfId="0" applyBorder="1" applyAlignment="1">
      <alignment wrapText="1"/>
    </xf>
    <xf numFmtId="2" fontId="12" fillId="4" borderId="0" xfId="0" applyNumberFormat="1" applyFont="1" applyFill="1" applyBorder="1" applyAlignment="1">
      <alignment horizontal="left" vertical="center" wrapText="1"/>
    </xf>
    <xf numFmtId="0" fontId="3" fillId="4" borderId="0" xfId="0" applyFont="1" applyFill="1" applyBorder="1" applyAlignment="1">
      <alignment horizontal="left" vertical="top" wrapText="1"/>
    </xf>
    <xf numFmtId="0" fontId="3" fillId="4" borderId="0" xfId="0" applyFont="1" applyFill="1" applyBorder="1" applyAlignment="1">
      <alignment horizontal="center"/>
    </xf>
    <xf numFmtId="0" fontId="3" fillId="4" borderId="8" xfId="0" applyFont="1" applyFill="1" applyBorder="1" applyAlignment="1">
      <alignment vertical="top" wrapText="1"/>
    </xf>
    <xf numFmtId="2" fontId="3" fillId="4" borderId="30" xfId="0" applyNumberFormat="1" applyFont="1" applyFill="1" applyBorder="1" applyAlignment="1">
      <alignment horizontal="left" vertical="top" wrapText="1"/>
    </xf>
    <xf numFmtId="2" fontId="3" fillId="4" borderId="30" xfId="0" applyNumberFormat="1" applyFont="1" applyFill="1" applyBorder="1" applyAlignment="1">
      <alignment horizontal="left"/>
    </xf>
    <xf numFmtId="2" fontId="0" fillId="8" borderId="24" xfId="0" applyNumberFormat="1" applyFill="1" applyBorder="1"/>
    <xf numFmtId="0" fontId="21" fillId="4" borderId="16" xfId="0" applyFont="1" applyFill="1" applyBorder="1" applyAlignment="1">
      <alignment horizontal="center" vertical="center"/>
    </xf>
    <xf numFmtId="1" fontId="21" fillId="4" borderId="16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4" borderId="0" xfId="0" applyFont="1" applyFill="1" applyBorder="1" applyAlignment="1">
      <alignment horizontal="left" vertical="top" wrapText="1"/>
    </xf>
    <xf numFmtId="0" fontId="3" fillId="4" borderId="0" xfId="0" applyFont="1" applyFill="1" applyBorder="1" applyAlignment="1">
      <alignment horizontal="left" vertical="center" wrapText="1"/>
    </xf>
    <xf numFmtId="0" fontId="22" fillId="4" borderId="0" xfId="0" applyFont="1" applyFill="1" applyBorder="1" applyAlignment="1">
      <alignment horizontal="left"/>
    </xf>
    <xf numFmtId="0" fontId="3" fillId="4" borderId="0" xfId="0" applyFont="1" applyFill="1" applyBorder="1" applyAlignment="1">
      <alignment horizontal="left" vertical="top" wrapText="1"/>
    </xf>
    <xf numFmtId="0" fontId="3" fillId="4" borderId="8" xfId="0" applyFont="1" applyFill="1" applyBorder="1" applyAlignment="1">
      <alignment vertical="top" wrapText="1"/>
    </xf>
    <xf numFmtId="0" fontId="3" fillId="4" borderId="0" xfId="0" applyFont="1" applyFill="1" applyBorder="1" applyAlignment="1">
      <alignment horizontal="center"/>
    </xf>
    <xf numFmtId="10" fontId="7" fillId="4" borderId="0" xfId="0" applyNumberFormat="1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3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4" borderId="15" xfId="0" applyFont="1" applyFill="1" applyBorder="1" applyAlignment="1">
      <alignment horizontal="center" vertical="center" wrapText="1"/>
    </xf>
    <xf numFmtId="2" fontId="7" fillId="4" borderId="0" xfId="0" applyNumberFormat="1" applyFont="1" applyFill="1" applyBorder="1" applyAlignment="1">
      <alignment horizontal="center" vertical="center" wrapText="1"/>
    </xf>
    <xf numFmtId="1" fontId="7" fillId="4" borderId="8" xfId="0" applyNumberFormat="1" applyFont="1" applyFill="1" applyBorder="1" applyAlignment="1">
      <alignment horizontal="center" vertical="center" wrapText="1"/>
    </xf>
    <xf numFmtId="2" fontId="12" fillId="4" borderId="0" xfId="0" applyNumberFormat="1" applyFont="1" applyFill="1" applyBorder="1" applyAlignment="1">
      <alignment horizontal="center" vertical="center" wrapText="1"/>
    </xf>
    <xf numFmtId="9" fontId="12" fillId="4" borderId="8" xfId="1" applyFont="1" applyFill="1" applyBorder="1" applyAlignment="1">
      <alignment horizontal="center" vertical="center" wrapText="1"/>
    </xf>
    <xf numFmtId="2" fontId="3" fillId="4" borderId="0" xfId="0" applyNumberFormat="1" applyFont="1" applyFill="1" applyBorder="1" applyAlignment="1">
      <alignment horizontal="center" vertical="center" wrapText="1"/>
    </xf>
    <xf numFmtId="2" fontId="3" fillId="4" borderId="8" xfId="0" applyNumberFormat="1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center" vertical="top" wrapText="1"/>
    </xf>
    <xf numFmtId="0" fontId="3" fillId="4" borderId="0" xfId="0" applyFont="1" applyFill="1" applyAlignment="1">
      <alignment horizontal="center" vertical="top"/>
    </xf>
    <xf numFmtId="0" fontId="3" fillId="4" borderId="8" xfId="0" applyFont="1" applyFill="1" applyBorder="1" applyAlignment="1">
      <alignment horizontal="center" vertical="top" wrapText="1"/>
    </xf>
    <xf numFmtId="0" fontId="3" fillId="4" borderId="0" xfId="0" applyFont="1" applyFill="1" applyBorder="1" applyAlignment="1">
      <alignment horizontal="left" vertical="center" wrapText="1"/>
    </xf>
    <xf numFmtId="0" fontId="11" fillId="4" borderId="11" xfId="0" applyFont="1" applyFill="1" applyBorder="1" applyAlignment="1">
      <alignment horizontal="center"/>
    </xf>
    <xf numFmtId="0" fontId="11" fillId="4" borderId="12" xfId="0" applyFont="1" applyFill="1" applyBorder="1" applyAlignment="1">
      <alignment horizontal="center"/>
    </xf>
    <xf numFmtId="0" fontId="11" fillId="4" borderId="13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left" vertical="top" wrapText="1"/>
    </xf>
    <xf numFmtId="0" fontId="3" fillId="4" borderId="8" xfId="0" applyFont="1" applyFill="1" applyBorder="1" applyAlignment="1">
      <alignment vertical="top" wrapText="1"/>
    </xf>
    <xf numFmtId="0" fontId="20" fillId="4" borderId="20" xfId="0" applyFont="1" applyFill="1" applyBorder="1" applyAlignment="1">
      <alignment horizontal="left" vertical="top" wrapText="1"/>
    </xf>
    <xf numFmtId="0" fontId="20" fillId="4" borderId="21" xfId="0" applyFont="1" applyFill="1" applyBorder="1" applyAlignment="1">
      <alignment horizontal="left" vertical="top" wrapText="1"/>
    </xf>
    <xf numFmtId="0" fontId="20" fillId="4" borderId="22" xfId="0" applyFont="1" applyFill="1" applyBorder="1" applyAlignment="1">
      <alignment horizontal="left" vertical="top" wrapText="1"/>
    </xf>
    <xf numFmtId="0" fontId="2" fillId="4" borderId="15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10" fillId="4" borderId="34" xfId="0" applyFont="1" applyFill="1" applyBorder="1" applyAlignment="1">
      <alignment horizontal="center" vertical="center" wrapText="1"/>
    </xf>
    <xf numFmtId="0" fontId="10" fillId="4" borderId="35" xfId="0" applyFont="1" applyFill="1" applyBorder="1" applyAlignment="1">
      <alignment horizontal="center" vertical="center" wrapText="1"/>
    </xf>
    <xf numFmtId="0" fontId="2" fillId="4" borderId="30" xfId="0" applyFont="1" applyFill="1" applyBorder="1" applyAlignment="1">
      <alignment horizontal="center" vertical="center" wrapText="1"/>
    </xf>
    <xf numFmtId="0" fontId="2" fillId="4" borderId="21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left" vertical="center" wrapText="1"/>
    </xf>
    <xf numFmtId="0" fontId="2" fillId="4" borderId="37" xfId="0" applyFont="1" applyFill="1" applyBorder="1" applyAlignment="1">
      <alignment horizontal="center" vertical="center" wrapText="1"/>
    </xf>
    <xf numFmtId="0" fontId="2" fillId="4" borderId="38" xfId="0" applyFont="1" applyFill="1" applyBorder="1" applyAlignment="1">
      <alignment horizontal="center" vertical="center" wrapText="1"/>
    </xf>
    <xf numFmtId="0" fontId="2" fillId="4" borderId="36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5" fillId="4" borderId="17" xfId="0" applyFont="1" applyFill="1" applyBorder="1" applyAlignment="1">
      <alignment horizontal="left"/>
    </xf>
    <xf numFmtId="0" fontId="5" fillId="4" borderId="18" xfId="0" applyFont="1" applyFill="1" applyBorder="1" applyAlignment="1">
      <alignment horizontal="left"/>
    </xf>
    <xf numFmtId="0" fontId="5" fillId="4" borderId="19" xfId="0" applyFont="1" applyFill="1" applyBorder="1" applyAlignment="1">
      <alignment horizontal="left"/>
    </xf>
    <xf numFmtId="0" fontId="3" fillId="4" borderId="0" xfId="0" applyFont="1" applyFill="1" applyBorder="1" applyAlignment="1">
      <alignment horizontal="center"/>
    </xf>
    <xf numFmtId="0" fontId="21" fillId="4" borderId="25" xfId="0" applyFont="1" applyFill="1" applyBorder="1" applyAlignment="1">
      <alignment horizontal="center" vertical="center" wrapText="1"/>
    </xf>
    <xf numFmtId="0" fontId="21" fillId="4" borderId="26" xfId="0" applyFont="1" applyFill="1" applyBorder="1" applyAlignment="1">
      <alignment horizontal="center" vertical="center" wrapText="1"/>
    </xf>
    <xf numFmtId="0" fontId="21" fillId="4" borderId="23" xfId="0" applyFont="1" applyFill="1" applyBorder="1" applyAlignment="1">
      <alignment horizontal="center" vertical="center" wrapText="1"/>
    </xf>
    <xf numFmtId="0" fontId="3" fillId="8" borderId="0" xfId="0" applyFont="1" applyFill="1" applyBorder="1" applyAlignment="1">
      <alignment vertical="center"/>
    </xf>
    <xf numFmtId="0" fontId="3" fillId="8" borderId="6" xfId="0" applyFont="1" applyFill="1" applyBorder="1" applyAlignment="1">
      <alignment vertical="center"/>
    </xf>
    <xf numFmtId="0" fontId="15" fillId="2" borderId="24" xfId="0" applyFont="1" applyFill="1" applyBorder="1" applyAlignment="1">
      <alignment horizontal="right" vertical="center" wrapText="1"/>
    </xf>
    <xf numFmtId="0" fontId="14" fillId="3" borderId="24" xfId="0" applyFont="1" applyFill="1" applyBorder="1" applyAlignment="1">
      <alignment horizontal="left" vertical="center" wrapText="1"/>
    </xf>
    <xf numFmtId="0" fontId="1" fillId="3" borderId="24" xfId="0" applyFont="1" applyFill="1" applyBorder="1" applyAlignment="1">
      <alignment horizontal="center" vertical="center" wrapText="1"/>
    </xf>
    <xf numFmtId="3" fontId="15" fillId="2" borderId="24" xfId="0" applyNumberFormat="1" applyFont="1" applyFill="1" applyBorder="1" applyAlignment="1">
      <alignment horizontal="right" vertical="center" wrapText="1"/>
    </xf>
    <xf numFmtId="0" fontId="18" fillId="8" borderId="28" xfId="0" applyFont="1" applyFill="1" applyBorder="1" applyAlignment="1">
      <alignment horizontal="center" wrapText="1"/>
    </xf>
    <xf numFmtId="0" fontId="18" fillId="8" borderId="29" xfId="0" applyFont="1" applyFill="1" applyBorder="1" applyAlignment="1">
      <alignment horizontal="center" wrapText="1"/>
    </xf>
    <xf numFmtId="0" fontId="18" fillId="8" borderId="27" xfId="0" applyFont="1" applyFill="1" applyBorder="1" applyAlignment="1">
      <alignment horizontal="center" wrapText="1"/>
    </xf>
    <xf numFmtId="0" fontId="19" fillId="8" borderId="31" xfId="0" applyFont="1" applyFill="1" applyBorder="1" applyAlignment="1">
      <alignment horizontal="center"/>
    </xf>
    <xf numFmtId="0" fontId="19" fillId="8" borderId="32" xfId="0" applyFont="1" applyFill="1" applyBorder="1" applyAlignment="1">
      <alignment horizontal="center"/>
    </xf>
    <xf numFmtId="0" fontId="19" fillId="8" borderId="33" xfId="0" applyFont="1" applyFill="1" applyBorder="1" applyAlignment="1">
      <alignment horizontal="center"/>
    </xf>
    <xf numFmtId="0" fontId="8" fillId="9" borderId="1" xfId="4" applyBorder="1" applyAlignment="1"/>
    <xf numFmtId="0" fontId="8" fillId="9" borderId="1" xfId="4" applyBorder="1" applyAlignment="1">
      <alignment horizontal="center" vertical="center" wrapText="1"/>
    </xf>
    <xf numFmtId="2" fontId="8" fillId="9" borderId="1" xfId="4" applyNumberFormat="1" applyBorder="1" applyAlignment="1">
      <alignment vertical="center"/>
    </xf>
    <xf numFmtId="1" fontId="8" fillId="9" borderId="1" xfId="4" applyNumberFormat="1" applyBorder="1" applyAlignment="1">
      <alignment horizontal="center" vertical="center" wrapText="1"/>
    </xf>
    <xf numFmtId="2" fontId="8" fillId="9" borderId="1" xfId="4" applyNumberFormat="1" applyBorder="1" applyAlignment="1">
      <alignment horizontal="center" vertical="center" wrapText="1"/>
    </xf>
    <xf numFmtId="0" fontId="8" fillId="9" borderId="10" xfId="4" applyBorder="1" applyAlignment="1">
      <alignment horizontal="center" vertical="top" wrapText="1"/>
    </xf>
    <xf numFmtId="164" fontId="8" fillId="9" borderId="1" xfId="4" applyNumberFormat="1" applyBorder="1" applyAlignment="1">
      <alignment vertical="center"/>
    </xf>
    <xf numFmtId="0" fontId="8" fillId="9" borderId="1" xfId="4" applyBorder="1" applyAlignment="1">
      <alignment vertical="center"/>
    </xf>
    <xf numFmtId="2" fontId="8" fillId="9" borderId="39" xfId="4" applyNumberFormat="1" applyBorder="1" applyAlignment="1">
      <alignment vertical="center"/>
    </xf>
    <xf numFmtId="0" fontId="8" fillId="9" borderId="1" xfId="4" applyBorder="1" applyAlignment="1">
      <alignment horizontal="center"/>
    </xf>
  </cellXfs>
  <cellStyles count="5">
    <cellStyle name="40% - Accent6" xfId="4" builtinId="51"/>
    <cellStyle name="Normal" xfId="0" builtinId="0"/>
    <cellStyle name="Normal 2" xfId="2"/>
    <cellStyle name="Normal 3" xfId="3"/>
    <cellStyle name="Percent" xfId="1" builtinId="5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http://mnregaweb4.nic.in/netnrega/rptCounter.aspx?Colname=Total%20No%20of%20HHs%20completed%20100%20Days%20of%20Wage%20Employment&amp;Cfin_year=2020-2021&amp;Vc=0&amp;1pfin_year=2019-2020&amp;V1=233&amp;2pfin_year=2018-2019&amp;V2=204&amp;3pfin_year=2017-2018&amp;V3=198&amp;4pfin_year=2016-2017&amp;V4=23" TargetMode="External"/><Relationship Id="rId13" Type="http://schemas.openxmlformats.org/officeDocument/2006/relationships/hyperlink" Target="http://mnregaweb4.nic.in/netnrega/rptCounter.aspx?Colname=%25%20of%20Category%20B%20Works&amp;Cfin_year=2020-2021&amp;Vc=85.11&amp;1pfin_year=2019-2020&amp;V1=90.67&amp;2pfin_year=2018-2019&amp;V2=94.02&amp;3pfin_year=2017-2018&amp;V3=82.35&amp;4pfin_year=2016-2017&amp;V4=80" TargetMode="External"/><Relationship Id="rId18" Type="http://schemas.openxmlformats.org/officeDocument/2006/relationships/hyperlink" Target="http://mnregaweb4.nic.in/netnrega/rptCounter.aspx?Colname=Total%20Adm%20Expenditure%20(Rs.%20in%20Lakhs.)&amp;Cfin_year=2020-2021&amp;Vc=0.18&amp;1pfin_year=2019-2020&amp;V1=0.66&amp;2pfin_year=2018-2019&amp;V2=0.8&amp;3pfin_year=2017-2018&amp;V3=0.98&amp;4pfin_year=2016-2017&amp;V4=0.88" TargetMode="External"/><Relationship Id="rId3" Type="http://schemas.openxmlformats.org/officeDocument/2006/relationships/hyperlink" Target="http://mnregaweb4.nic.in/netnrega/rptCounter.aspx?Colname=SC%20persondays%20%25%20as%20of%20total%20persondays&amp;Cfin_year=2020-2021&amp;Vc=1.66&amp;1pfin_year=2019-2020&amp;V1=1.37&amp;2pfin_year=2018-2019&amp;V2=1.13&amp;3pfin_year=2017-2018&amp;V3=0.89&amp;4pfin_year=2016-2017&amp;V4=1.1" TargetMode="External"/><Relationship Id="rId21" Type="http://schemas.openxmlformats.org/officeDocument/2006/relationships/hyperlink" Target="http://mnregaweb4.nic.in/netnrega/rptCounter.aspx?Colname=%25%20of%20Total%20Expenditure%20through%20EFMS&amp;Cfin_year=2020-2021&amp;Vc=100&amp;1pfin_year=2019-2020&amp;V1=100&amp;2pfin_year=2018-2019&amp;V2=99.98&amp;3pfin_year=2017-2018&amp;V3=99.73&amp;4pfin_year=2016-2017&amp;V4=100" TargetMode="External"/><Relationship Id="rId7" Type="http://schemas.openxmlformats.org/officeDocument/2006/relationships/hyperlink" Target="http://mnregaweb4.nic.in/netnrega/rptCounter.aspx?Colname=Average%20Wage%20rate%20per%20day%20per%20person(Rs.)&amp;Cfin_year=2020-2021&amp;Vc=189.85&amp;1pfin_year=2019-2020&amp;V1=175.93&amp;2pfin_year=2018-2019&amp;V2=174&amp;3pfin_year=2017-2018&amp;V3=172&amp;4pfin_year=2016-2017&amp;V4=167" TargetMode="External"/><Relationship Id="rId12" Type="http://schemas.openxmlformats.org/officeDocument/2006/relationships/hyperlink" Target="http://mnregaweb4.nic.in/netnrega/rptCounter.aspx?Colname=%25%20of%20NRM%20Expenditure(Public%20+%20Individual)&amp;Cfin_year=2020-2021&amp;Vc=83.17&amp;1pfin_year=2019-2020&amp;V1=85.02&amp;2pfin_year=2018-2019&amp;V2=77.45&amp;3pfin_year=2017-2018&amp;V3=86.74&amp;4pfin_year=2016-2017&amp;V4=69.31" TargetMode="External"/><Relationship Id="rId17" Type="http://schemas.openxmlformats.org/officeDocument/2006/relationships/hyperlink" Target="http://mnregaweb4.nic.in/netnrega/rptCounter.aspx?Colname=Material(%25)&amp;Cfin_year=2020-2021&amp;Vc=24.65&amp;1pfin_year=2019-2020&amp;V1=13.98&amp;2pfin_year=2018-2019&amp;V2=9.92&amp;3pfin_year=2017-2018&amp;V3=11.56&amp;4pfin_year=2016-2017&amp;V4=12.51" TargetMode="External"/><Relationship Id="rId2" Type="http://schemas.openxmlformats.org/officeDocument/2006/relationships/image" Target="../media/image1.png"/><Relationship Id="rId16" Type="http://schemas.openxmlformats.org/officeDocument/2006/relationships/hyperlink" Target="http://mnregaweb4.nic.in/netnrega/rptCounter.aspx?Colname=Material%20and%20skilled%20Wages(Rs.%20In%20Lakhs)&amp;Cfin_year=2020-2021&amp;Vc=8.28&amp;1pfin_year=2019-2020&amp;V1=9.83&amp;2pfin_year=2018-2019&amp;V2=6.08&amp;3pfin_year=2017-2018&amp;V3=7.78&amp;4pfin_year=2016-2017&amp;V4=3.46" TargetMode="External"/><Relationship Id="rId20" Type="http://schemas.openxmlformats.org/officeDocument/2006/relationships/hyperlink" Target="http://mnregaweb4.nic.in/netnrega/rptCounter.aspx?Colname=Average%20Cost%20Per%20Day%20Per%20Person(In%20Rs.)&amp;Cfin_year=2020-2021&amp;Vc=193.08&amp;1pfin_year=2019-2020&amp;V1=202&amp;2pfin_year=2018-2019&amp;V2=176.44&amp;3pfin_year=2017-2018&amp;V3=195.03&amp;4pfin_year=2016-2017&amp;V4=178.38" TargetMode="External"/><Relationship Id="rId1" Type="http://schemas.openxmlformats.org/officeDocument/2006/relationships/hyperlink" Target="http://mnregaweb4.nic.in/netnrega/rptCounter.aspx?Colname=%25%20of%20Total%20LB&amp;Cfin_year=2020-2021&amp;Vc=0&amp;1pfin_year=2019-2020&amp;V1=0&amp;2pfin_year=2018-2019&amp;V2=0&amp;3pfin_year=2017-2018&amp;V3=0&amp;4pfin_year=2016-2017&amp;V4=0" TargetMode="External"/><Relationship Id="rId6" Type="http://schemas.openxmlformats.org/officeDocument/2006/relationships/hyperlink" Target="http://mnregaweb4.nic.in/netnrega/rptCounter.aspx?Colname=Average%20days%20of%20employment%20provided%20per%20Household%20&amp;Cfin_year=2020-2021&amp;Vc=42.49&amp;1pfin_year=2019-2020&amp;V1=133.06&amp;2pfin_year=2018-2019&amp;V2=115.19&amp;3pfin_year=2017-2018&amp;V3=124.18&amp;4pfin_year=2016-2017&amp;V4=57.25" TargetMode="External"/><Relationship Id="rId11" Type="http://schemas.openxmlformats.org/officeDocument/2006/relationships/hyperlink" Target="http://mnregaweb4.nic.in/netnrega/rptCounter.aspx?Colname=Number%20of%20Completed%20Works&amp;Cfin_year=2020-2021&amp;Vc=28&amp;1pfin_year=2019-2020&amp;V1=34&amp;2pfin_year=2018-2019&amp;V2=75&amp;3pfin_year=2017-2018&amp;V3=41&amp;4pfin_year=2016-2017&amp;V4=39" TargetMode="External"/><Relationship Id="rId5" Type="http://schemas.openxmlformats.org/officeDocument/2006/relationships/hyperlink" Target="http://mnregaweb4.nic.in/netnrega/rptCounter.aspx?Colname=Women%20Persondays%20out%20of%20Total%20(%25)%20&amp;Cfin_year=2020-2021&amp;Vc=47.74&amp;1pfin_year=2019-2020&amp;V1=48.15&amp;2pfin_year=2018-2019&amp;V2=47.82&amp;3pfin_year=2017-2018&amp;V3=51.61&amp;4pfin_year=2016-2017&amp;V4=51.3" TargetMode="External"/><Relationship Id="rId15" Type="http://schemas.openxmlformats.org/officeDocument/2006/relationships/hyperlink" Target="http://mnregaweb4.nic.in/netnrega/rptCounter.aspx?Colname=Wages(Rs.%20In%20Lakhs)&amp;Cfin_year=2020-2021&amp;Vc=25.31&amp;1pfin_year=2019-2020&amp;V1=60.5&amp;2pfin_year=2018-2019&amp;V2=55.2&amp;3pfin_year=2017-2018&amp;V3=59.49&amp;4pfin_year=2016-2017&amp;V4=24.23" TargetMode="External"/><Relationship Id="rId10" Type="http://schemas.openxmlformats.org/officeDocument/2006/relationships/hyperlink" Target="http://mnregaweb4.nic.in/netnrega/rptCounter.aspx?Colname=Number%20of%20GPs%20with%20NIL%20exp&amp;Cfin_year=2020-2021&amp;Vc=0&amp;1pfin_year=2019-2020&amp;V1=0&amp;2pfin_year=2018-2019&amp;V2=0&amp;3pfin_year=2017-2018&amp;V3=0&amp;4pfin_year=2016-2017&amp;V4=0" TargetMode="External"/><Relationship Id="rId19" Type="http://schemas.openxmlformats.org/officeDocument/2006/relationships/hyperlink" Target="http://mnregaweb4.nic.in/netnrega/rptCounter.aspx?Colname=Admin%20Exp(%25)&amp;Cfin_year=2020-2021&amp;Vc=0.53&amp;1pfin_year=2019-2020&amp;V1=0.93&amp;2pfin_year=2018-2019&amp;V2=1.29&amp;3pfin_year=2017-2018&amp;V3=1.44&amp;4pfin_year=2016-2017&amp;V4=3.08" TargetMode="External"/><Relationship Id="rId4" Type="http://schemas.openxmlformats.org/officeDocument/2006/relationships/hyperlink" Target="http://mnregaweb4.nic.in/netnrega/rptCounter.aspx?Colname=ST%20persondays%20%25%20as%20of%20total%20persondays&amp;Cfin_year=2020-2021&amp;Vc=54.1&amp;1pfin_year=2019-2020&amp;V1=50.59&amp;2pfin_year=2018-2019&amp;V2=53.89&amp;3pfin_year=2017-2018&amp;V3=51.82&amp;4pfin_year=2016-2017&amp;V4=44.81" TargetMode="External"/><Relationship Id="rId9" Type="http://schemas.openxmlformats.org/officeDocument/2006/relationships/hyperlink" Target="http://mnregaweb4.nic.in/netnrega/rptCounter.aspx?Colname=Differently%20abled%20persons%20worked&amp;Cfin_year=2020-2021&amp;Vc=1&amp;1pfin_year=2019-2020&amp;V1=4&amp;2pfin_year=2018-2019&amp;V2=0&amp;3pfin_year=2017-2018&amp;V3=1&amp;4pfin_year=2016-2017&amp;V4=0" TargetMode="External"/><Relationship Id="rId14" Type="http://schemas.openxmlformats.org/officeDocument/2006/relationships/hyperlink" Target="http://mnregaweb4.nic.in/netnrega/rptCounter.aspx?Colname=Total%20Exp(Rs.%20in%20Lakhs.)&amp;Cfin_year=2020-2021&amp;Vc=33.78&amp;1pfin_year=2019-2020&amp;V1=70.99&amp;2pfin_year=2018-2019&amp;V2=62.08&amp;3pfin_year=2017-2018&amp;V3=68.25&amp;4pfin_year=2016-2017&amp;V4=28.57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11</xdr:row>
      <xdr:rowOff>0</xdr:rowOff>
    </xdr:from>
    <xdr:to>
      <xdr:col>6</xdr:col>
      <xdr:colOff>171450</xdr:colOff>
      <xdr:row>11</xdr:row>
      <xdr:rowOff>171450</xdr:rowOff>
    </xdr:to>
    <xdr:pic>
      <xdr:nvPicPr>
        <xdr:cNvPr id="2" name="Picture 1">
          <a:hlinkClick xmlns:r="http://schemas.openxmlformats.org/officeDocument/2006/relationships" r:id="rId1" tgtFrame="_blank"/>
          <a:extLst>
            <a:ext uri="{FF2B5EF4-FFF2-40B4-BE49-F238E27FC236}">
              <a16:creationId xmlns="" xmlns:a16="http://schemas.microsoft.com/office/drawing/2014/main" id="{28C0A75E-01CB-4EDC-84BF-1697029057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5124450"/>
          <a:ext cx="17145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171450</xdr:colOff>
      <xdr:row>13</xdr:row>
      <xdr:rowOff>171450</xdr:rowOff>
    </xdr:to>
    <xdr:pic>
      <xdr:nvPicPr>
        <xdr:cNvPr id="3" name="Picture 2">
          <a:hlinkClick xmlns:r="http://schemas.openxmlformats.org/officeDocument/2006/relationships" r:id="rId3" tgtFrame="_blank"/>
          <a:extLst>
            <a:ext uri="{FF2B5EF4-FFF2-40B4-BE49-F238E27FC236}">
              <a16:creationId xmlns="" xmlns:a16="http://schemas.microsoft.com/office/drawing/2014/main" id="{47B8B333-F426-47FB-BD02-1C09F34042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5791200"/>
          <a:ext cx="17145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171450</xdr:colOff>
      <xdr:row>14</xdr:row>
      <xdr:rowOff>171450</xdr:rowOff>
    </xdr:to>
    <xdr:pic>
      <xdr:nvPicPr>
        <xdr:cNvPr id="4" name="Picture 3">
          <a:hlinkClick xmlns:r="http://schemas.openxmlformats.org/officeDocument/2006/relationships" r:id="rId4" tgtFrame="_blank"/>
          <a:extLst>
            <a:ext uri="{FF2B5EF4-FFF2-40B4-BE49-F238E27FC236}">
              <a16:creationId xmlns="" xmlns:a16="http://schemas.microsoft.com/office/drawing/2014/main" id="{9E204835-19EB-44C7-A823-91400D18DF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6591300"/>
          <a:ext cx="17145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171450</xdr:colOff>
      <xdr:row>15</xdr:row>
      <xdr:rowOff>171450</xdr:rowOff>
    </xdr:to>
    <xdr:pic>
      <xdr:nvPicPr>
        <xdr:cNvPr id="5" name="Picture 4">
          <a:hlinkClick xmlns:r="http://schemas.openxmlformats.org/officeDocument/2006/relationships" r:id="rId5" tgtFrame="_blank"/>
          <a:extLst>
            <a:ext uri="{FF2B5EF4-FFF2-40B4-BE49-F238E27FC236}">
              <a16:creationId xmlns="" xmlns:a16="http://schemas.microsoft.com/office/drawing/2014/main" id="{DC97C346-F7A9-48DB-A14D-A94EBF1D58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7391400"/>
          <a:ext cx="17145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171450</xdr:colOff>
      <xdr:row>16</xdr:row>
      <xdr:rowOff>171450</xdr:rowOff>
    </xdr:to>
    <xdr:pic>
      <xdr:nvPicPr>
        <xdr:cNvPr id="6" name="Picture 5">
          <a:hlinkClick xmlns:r="http://schemas.openxmlformats.org/officeDocument/2006/relationships" r:id="rId6" tgtFrame="_blank"/>
          <a:extLst>
            <a:ext uri="{FF2B5EF4-FFF2-40B4-BE49-F238E27FC236}">
              <a16:creationId xmlns="" xmlns:a16="http://schemas.microsoft.com/office/drawing/2014/main" id="{5E074807-70DE-4489-B116-3E0E7B0ECD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7924800"/>
          <a:ext cx="17145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171450</xdr:colOff>
      <xdr:row>17</xdr:row>
      <xdr:rowOff>171450</xdr:rowOff>
    </xdr:to>
    <xdr:pic>
      <xdr:nvPicPr>
        <xdr:cNvPr id="7" name="Picture 6">
          <a:hlinkClick xmlns:r="http://schemas.openxmlformats.org/officeDocument/2006/relationships" r:id="rId7" tgtFrame="_blank"/>
          <a:extLst>
            <a:ext uri="{FF2B5EF4-FFF2-40B4-BE49-F238E27FC236}">
              <a16:creationId xmlns="" xmlns:a16="http://schemas.microsoft.com/office/drawing/2014/main" id="{5FDE866E-112E-49F6-842C-51E16ADD5F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8991600"/>
          <a:ext cx="17145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171450</xdr:colOff>
      <xdr:row>18</xdr:row>
      <xdr:rowOff>171450</xdr:rowOff>
    </xdr:to>
    <xdr:pic>
      <xdr:nvPicPr>
        <xdr:cNvPr id="8" name="Picture 7">
          <a:hlinkClick xmlns:r="http://schemas.openxmlformats.org/officeDocument/2006/relationships" r:id="rId8" tgtFrame="_blank"/>
          <a:extLst>
            <a:ext uri="{FF2B5EF4-FFF2-40B4-BE49-F238E27FC236}">
              <a16:creationId xmlns="" xmlns:a16="http://schemas.microsoft.com/office/drawing/2014/main" id="{1C4AB422-CC52-4FDD-98FF-ABADC89BA0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9791700"/>
          <a:ext cx="17145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171450</xdr:colOff>
      <xdr:row>21</xdr:row>
      <xdr:rowOff>171450</xdr:rowOff>
    </xdr:to>
    <xdr:pic>
      <xdr:nvPicPr>
        <xdr:cNvPr id="9" name="Picture 8">
          <a:hlinkClick xmlns:r="http://schemas.openxmlformats.org/officeDocument/2006/relationships" r:id="rId9" tgtFrame="_blank"/>
          <a:extLst>
            <a:ext uri="{FF2B5EF4-FFF2-40B4-BE49-F238E27FC236}">
              <a16:creationId xmlns="" xmlns:a16="http://schemas.microsoft.com/office/drawing/2014/main" id="{6D6839B3-1D58-4077-88E2-30A8425323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11791950"/>
          <a:ext cx="17145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171450</xdr:colOff>
      <xdr:row>23</xdr:row>
      <xdr:rowOff>171450</xdr:rowOff>
    </xdr:to>
    <xdr:pic>
      <xdr:nvPicPr>
        <xdr:cNvPr id="10" name="Picture 9">
          <a:hlinkClick xmlns:r="http://schemas.openxmlformats.org/officeDocument/2006/relationships" r:id="rId10" tgtFrame="_blank"/>
          <a:extLst>
            <a:ext uri="{FF2B5EF4-FFF2-40B4-BE49-F238E27FC236}">
              <a16:creationId xmlns="" xmlns:a16="http://schemas.microsoft.com/office/drawing/2014/main" id="{16D31C6A-ED6E-4A4B-A817-AA6EE3C9FE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12515850"/>
          <a:ext cx="17145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171450</xdr:colOff>
      <xdr:row>26</xdr:row>
      <xdr:rowOff>171450</xdr:rowOff>
    </xdr:to>
    <xdr:pic>
      <xdr:nvPicPr>
        <xdr:cNvPr id="11" name="Picture 10">
          <a:hlinkClick xmlns:r="http://schemas.openxmlformats.org/officeDocument/2006/relationships" r:id="rId11" tgtFrame="_blank"/>
          <a:extLst>
            <a:ext uri="{FF2B5EF4-FFF2-40B4-BE49-F238E27FC236}">
              <a16:creationId xmlns="" xmlns:a16="http://schemas.microsoft.com/office/drawing/2014/main" id="{253CA755-CE8E-413B-BCEA-B04650A7BF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14249400"/>
          <a:ext cx="17145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171450</xdr:colOff>
      <xdr:row>27</xdr:row>
      <xdr:rowOff>171450</xdr:rowOff>
    </xdr:to>
    <xdr:pic>
      <xdr:nvPicPr>
        <xdr:cNvPr id="12" name="Picture 11">
          <a:hlinkClick xmlns:r="http://schemas.openxmlformats.org/officeDocument/2006/relationships" r:id="rId12" tgtFrame="_blank"/>
          <a:extLst>
            <a:ext uri="{FF2B5EF4-FFF2-40B4-BE49-F238E27FC236}">
              <a16:creationId xmlns="" xmlns:a16="http://schemas.microsoft.com/office/drawing/2014/main" id="{D4FC3FBD-6C40-4702-81E3-3A9E95A17A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14782800"/>
          <a:ext cx="17145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171450</xdr:colOff>
      <xdr:row>28</xdr:row>
      <xdr:rowOff>171450</xdr:rowOff>
    </xdr:to>
    <xdr:pic>
      <xdr:nvPicPr>
        <xdr:cNvPr id="13" name="Picture 12">
          <a:hlinkClick xmlns:r="http://schemas.openxmlformats.org/officeDocument/2006/relationships" r:id="rId13" tgtFrame="_blank"/>
          <a:extLst>
            <a:ext uri="{FF2B5EF4-FFF2-40B4-BE49-F238E27FC236}">
              <a16:creationId xmlns="" xmlns:a16="http://schemas.microsoft.com/office/drawing/2014/main" id="{9E4AB93B-B448-454F-AD80-AF173D5619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15716250"/>
          <a:ext cx="17145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171450</xdr:colOff>
      <xdr:row>30</xdr:row>
      <xdr:rowOff>171450</xdr:rowOff>
    </xdr:to>
    <xdr:pic>
      <xdr:nvPicPr>
        <xdr:cNvPr id="14" name="Picture 13">
          <a:hlinkClick xmlns:r="http://schemas.openxmlformats.org/officeDocument/2006/relationships" r:id="rId14" tgtFrame="_blank"/>
          <a:extLst>
            <a:ext uri="{FF2B5EF4-FFF2-40B4-BE49-F238E27FC236}">
              <a16:creationId xmlns="" xmlns:a16="http://schemas.microsoft.com/office/drawing/2014/main" id="{93E4BDF7-1691-4973-AAD1-E2D26EB6E9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16306800"/>
          <a:ext cx="17145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171450</xdr:colOff>
      <xdr:row>31</xdr:row>
      <xdr:rowOff>171450</xdr:rowOff>
    </xdr:to>
    <xdr:pic>
      <xdr:nvPicPr>
        <xdr:cNvPr id="15" name="Picture 14">
          <a:hlinkClick xmlns:r="http://schemas.openxmlformats.org/officeDocument/2006/relationships" r:id="rId15" tgtFrame="_blank"/>
          <a:extLst>
            <a:ext uri="{FF2B5EF4-FFF2-40B4-BE49-F238E27FC236}">
              <a16:creationId xmlns="" xmlns:a16="http://schemas.microsoft.com/office/drawing/2014/main" id="{7BEB407A-3C03-4B08-B6CE-4AEEBA9EC2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16706850"/>
          <a:ext cx="17145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171450</xdr:colOff>
      <xdr:row>32</xdr:row>
      <xdr:rowOff>171450</xdr:rowOff>
    </xdr:to>
    <xdr:pic>
      <xdr:nvPicPr>
        <xdr:cNvPr id="16" name="Picture 15">
          <a:hlinkClick xmlns:r="http://schemas.openxmlformats.org/officeDocument/2006/relationships" r:id="rId16" tgtFrame="_blank"/>
          <a:extLst>
            <a:ext uri="{FF2B5EF4-FFF2-40B4-BE49-F238E27FC236}">
              <a16:creationId xmlns="" xmlns:a16="http://schemas.microsoft.com/office/drawing/2014/main" id="{9162CF55-8B0B-4DB5-8082-9236E42167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17106900"/>
          <a:ext cx="17145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171450</xdr:colOff>
      <xdr:row>33</xdr:row>
      <xdr:rowOff>171450</xdr:rowOff>
    </xdr:to>
    <xdr:pic>
      <xdr:nvPicPr>
        <xdr:cNvPr id="17" name="Picture 16">
          <a:hlinkClick xmlns:r="http://schemas.openxmlformats.org/officeDocument/2006/relationships" r:id="rId17" tgtFrame="_blank"/>
          <a:extLst>
            <a:ext uri="{FF2B5EF4-FFF2-40B4-BE49-F238E27FC236}">
              <a16:creationId xmlns="" xmlns:a16="http://schemas.microsoft.com/office/drawing/2014/main" id="{EB8DA29F-2630-4413-A10B-25054AEC8F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17907000"/>
          <a:ext cx="17145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171450</xdr:colOff>
      <xdr:row>34</xdr:row>
      <xdr:rowOff>171450</xdr:rowOff>
    </xdr:to>
    <xdr:pic>
      <xdr:nvPicPr>
        <xdr:cNvPr id="18" name="Picture 17">
          <a:hlinkClick xmlns:r="http://schemas.openxmlformats.org/officeDocument/2006/relationships" r:id="rId18" tgtFrame="_blank"/>
          <a:extLst>
            <a:ext uri="{FF2B5EF4-FFF2-40B4-BE49-F238E27FC236}">
              <a16:creationId xmlns="" xmlns:a16="http://schemas.microsoft.com/office/drawing/2014/main" id="{1E6371D0-25EE-4BA7-BE8B-4273B24FA0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18173700"/>
          <a:ext cx="17145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35</xdr:row>
      <xdr:rowOff>0</xdr:rowOff>
    </xdr:from>
    <xdr:to>
      <xdr:col>6</xdr:col>
      <xdr:colOff>171450</xdr:colOff>
      <xdr:row>35</xdr:row>
      <xdr:rowOff>171450</xdr:rowOff>
    </xdr:to>
    <xdr:pic>
      <xdr:nvPicPr>
        <xdr:cNvPr id="19" name="Picture 18">
          <a:hlinkClick xmlns:r="http://schemas.openxmlformats.org/officeDocument/2006/relationships" r:id="rId19" tgtFrame="_blank"/>
          <a:extLst>
            <a:ext uri="{FF2B5EF4-FFF2-40B4-BE49-F238E27FC236}">
              <a16:creationId xmlns="" xmlns:a16="http://schemas.microsoft.com/office/drawing/2014/main" id="{8A42C42B-2CD6-4897-B063-3A616C2B17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18840450"/>
          <a:ext cx="17145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171450</xdr:colOff>
      <xdr:row>36</xdr:row>
      <xdr:rowOff>171450</xdr:rowOff>
    </xdr:to>
    <xdr:pic>
      <xdr:nvPicPr>
        <xdr:cNvPr id="20" name="Picture 19">
          <a:hlinkClick xmlns:r="http://schemas.openxmlformats.org/officeDocument/2006/relationships" r:id="rId20" tgtFrame="_blank"/>
          <a:extLst>
            <a:ext uri="{FF2B5EF4-FFF2-40B4-BE49-F238E27FC236}">
              <a16:creationId xmlns="" xmlns:a16="http://schemas.microsoft.com/office/drawing/2014/main" id="{44F27EFB-DE74-4A0C-BF47-1DAF12A38D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19107150"/>
          <a:ext cx="17145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171450</xdr:colOff>
      <xdr:row>37</xdr:row>
      <xdr:rowOff>171450</xdr:rowOff>
    </xdr:to>
    <xdr:pic>
      <xdr:nvPicPr>
        <xdr:cNvPr id="21" name="Picture 20">
          <a:hlinkClick xmlns:r="http://schemas.openxmlformats.org/officeDocument/2006/relationships" r:id="rId21" tgtFrame="_blank"/>
          <a:extLst>
            <a:ext uri="{FF2B5EF4-FFF2-40B4-BE49-F238E27FC236}">
              <a16:creationId xmlns="" xmlns:a16="http://schemas.microsoft.com/office/drawing/2014/main" id="{DFED021B-1834-4C01-B8DE-EB13ADCC0F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19773900"/>
          <a:ext cx="17145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B1:R247"/>
  <sheetViews>
    <sheetView tabSelected="1" topLeftCell="A230" zoomScale="90" zoomScaleNormal="90" workbookViewId="0">
      <selection activeCell="O253" sqref="O253"/>
    </sheetView>
  </sheetViews>
  <sheetFormatPr defaultRowHeight="14.25"/>
  <cols>
    <col min="1" max="1" width="4.28515625" style="1" customWidth="1"/>
    <col min="2" max="2" width="5.42578125" style="17" customWidth="1"/>
    <col min="3" max="3" width="14.7109375" style="17" customWidth="1"/>
    <col min="4" max="4" width="46" style="17" customWidth="1"/>
    <col min="5" max="5" width="18.5703125" style="33" customWidth="1"/>
    <col min="6" max="6" width="13.28515625" style="33" customWidth="1"/>
    <col min="7" max="7" width="11.85546875" style="33" customWidth="1"/>
    <col min="8" max="8" width="12.140625" style="33" customWidth="1"/>
    <col min="9" max="9" width="14.28515625" style="17" customWidth="1"/>
    <col min="10" max="10" width="11.140625" style="17" customWidth="1"/>
    <col min="11" max="11" width="14" style="17" customWidth="1"/>
    <col min="12" max="14" width="10.28515625" style="17" customWidth="1"/>
    <col min="15" max="15" width="10.85546875" style="17" customWidth="1"/>
    <col min="16" max="16384" width="9.140625" style="1"/>
  </cols>
  <sheetData>
    <row r="1" spans="2:18" ht="18.75" thickBot="1">
      <c r="B1" s="128" t="s">
        <v>297</v>
      </c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30"/>
    </row>
    <row r="2" spans="2:18">
      <c r="B2" s="6"/>
      <c r="C2" s="4"/>
      <c r="D2" s="4"/>
      <c r="E2" s="27"/>
      <c r="F2" s="27"/>
      <c r="G2" s="27"/>
      <c r="H2" s="27"/>
      <c r="I2" s="4"/>
      <c r="J2" s="4"/>
      <c r="K2" s="4"/>
      <c r="L2" s="4"/>
      <c r="M2" s="4"/>
      <c r="N2" s="4"/>
      <c r="O2" s="5"/>
    </row>
    <row r="3" spans="2:18" ht="15" thickBot="1">
      <c r="B3" s="6"/>
      <c r="C3" s="4"/>
      <c r="D3" s="4"/>
      <c r="E3" s="150"/>
      <c r="F3" s="150"/>
      <c r="G3" s="150"/>
      <c r="H3" s="150"/>
      <c r="I3" s="150"/>
      <c r="J3" s="150"/>
      <c r="K3" s="150"/>
      <c r="L3" s="150"/>
      <c r="M3" s="112"/>
      <c r="N3" s="99"/>
      <c r="O3" s="5"/>
    </row>
    <row r="4" spans="2:18" ht="15">
      <c r="B4" s="18" t="s">
        <v>0</v>
      </c>
      <c r="C4" s="19"/>
      <c r="D4" s="19" t="s">
        <v>1</v>
      </c>
      <c r="E4" s="28"/>
      <c r="F4" s="28"/>
      <c r="G4" s="28"/>
      <c r="H4" s="28"/>
      <c r="I4" s="13"/>
      <c r="J4" s="13"/>
      <c r="K4" s="13"/>
      <c r="L4" s="13"/>
      <c r="M4" s="13"/>
      <c r="N4" s="13"/>
      <c r="O4" s="14"/>
    </row>
    <row r="5" spans="2:18" ht="28.5" customHeight="1">
      <c r="B5" s="3"/>
      <c r="C5" s="36"/>
      <c r="D5" s="2" t="s">
        <v>94</v>
      </c>
      <c r="E5" s="154"/>
      <c r="F5" s="154"/>
      <c r="G5" s="154"/>
      <c r="H5" s="154"/>
      <c r="I5" s="154"/>
      <c r="J5" s="154"/>
      <c r="K5" s="154"/>
      <c r="L5" s="154"/>
      <c r="M5" s="154"/>
      <c r="N5" s="154"/>
      <c r="O5" s="155"/>
    </row>
    <row r="6" spans="2:18" ht="20.100000000000001" customHeight="1">
      <c r="B6" s="3"/>
      <c r="C6" s="36"/>
      <c r="D6" s="107" t="s">
        <v>2</v>
      </c>
      <c r="E6" s="142" t="s">
        <v>294</v>
      </c>
      <c r="F6" s="142"/>
      <c r="G6" s="142"/>
      <c r="H6" s="142"/>
      <c r="I6" s="142"/>
      <c r="J6" s="142"/>
      <c r="K6" s="142"/>
      <c r="L6" s="43"/>
      <c r="M6" s="43"/>
      <c r="N6" s="43"/>
      <c r="O6" s="44"/>
    </row>
    <row r="7" spans="2:18" ht="20.100000000000001" customHeight="1">
      <c r="B7" s="3"/>
      <c r="C7" s="36"/>
      <c r="D7" s="2" t="s">
        <v>3</v>
      </c>
      <c r="E7" s="142" t="s">
        <v>295</v>
      </c>
      <c r="F7" s="142"/>
      <c r="G7" s="142"/>
      <c r="H7" s="142"/>
      <c r="I7" s="142"/>
      <c r="J7" s="142"/>
      <c r="K7" s="142"/>
      <c r="L7" s="43"/>
      <c r="M7" s="43"/>
      <c r="N7" s="43"/>
      <c r="O7" s="44"/>
      <c r="Q7" s="146"/>
      <c r="R7" s="146"/>
    </row>
    <row r="8" spans="2:18" ht="20.100000000000001" customHeight="1">
      <c r="B8" s="3"/>
      <c r="C8" s="36"/>
      <c r="D8" s="2" t="s">
        <v>4</v>
      </c>
      <c r="E8" s="142" t="s">
        <v>298</v>
      </c>
      <c r="F8" s="142"/>
      <c r="G8" s="142"/>
      <c r="H8" s="142"/>
      <c r="I8" s="142"/>
      <c r="J8" s="142"/>
      <c r="K8" s="142"/>
      <c r="L8" s="43"/>
      <c r="M8" s="43"/>
      <c r="N8" s="43"/>
      <c r="O8" s="44"/>
    </row>
    <row r="9" spans="2:18" ht="20.100000000000001" customHeight="1" thickBot="1">
      <c r="B9" s="11"/>
      <c r="C9" s="35"/>
      <c r="D9" s="12" t="s">
        <v>95</v>
      </c>
      <c r="E9" s="132" t="s">
        <v>298</v>
      </c>
      <c r="F9" s="132"/>
      <c r="G9" s="132"/>
      <c r="H9" s="132"/>
      <c r="I9" s="132"/>
      <c r="J9" s="132"/>
      <c r="K9" s="132"/>
      <c r="L9" s="132"/>
      <c r="M9" s="111"/>
      <c r="N9" s="100"/>
      <c r="O9" s="45"/>
    </row>
    <row r="10" spans="2:18" ht="15" thickBot="1">
      <c r="B10" s="6"/>
      <c r="C10" s="4"/>
      <c r="D10" s="4"/>
      <c r="E10" s="27"/>
      <c r="F10" s="27"/>
      <c r="G10" s="27"/>
      <c r="H10" s="27"/>
      <c r="I10" s="4"/>
      <c r="J10" s="4"/>
      <c r="K10" s="4"/>
      <c r="L10" s="4"/>
      <c r="M10" s="4"/>
      <c r="N10" s="4"/>
      <c r="O10" s="5"/>
    </row>
    <row r="11" spans="2:18" ht="20.100000000000001" customHeight="1">
      <c r="B11" s="18" t="s">
        <v>5</v>
      </c>
      <c r="C11" s="19"/>
      <c r="D11" s="19" t="s">
        <v>6</v>
      </c>
      <c r="E11" s="28"/>
      <c r="F11" s="28"/>
      <c r="G11" s="28"/>
      <c r="H11" s="28"/>
      <c r="I11" s="13"/>
      <c r="J11" s="13"/>
      <c r="K11" s="13"/>
      <c r="L11" s="13"/>
      <c r="M11" s="13"/>
      <c r="N11" s="13"/>
      <c r="O11" s="14"/>
    </row>
    <row r="12" spans="2:18" ht="20.100000000000001" customHeight="1">
      <c r="B12" s="3"/>
      <c r="C12" s="36"/>
      <c r="D12" s="2" t="s">
        <v>7</v>
      </c>
      <c r="E12" s="109">
        <v>1450.06</v>
      </c>
      <c r="F12" s="46"/>
      <c r="G12" s="46"/>
      <c r="H12" s="46"/>
      <c r="I12" s="2"/>
      <c r="J12" s="2"/>
      <c r="K12" s="2"/>
      <c r="L12" s="2"/>
      <c r="M12" s="110"/>
      <c r="N12" s="98"/>
      <c r="O12" s="5"/>
    </row>
    <row r="13" spans="2:18" ht="20.100000000000001" customHeight="1">
      <c r="B13" s="3"/>
      <c r="C13" s="36"/>
      <c r="D13" s="2" t="s">
        <v>8</v>
      </c>
      <c r="E13" s="46">
        <v>1264.4000000000001</v>
      </c>
      <c r="F13" s="46"/>
      <c r="G13" s="46"/>
      <c r="H13" s="46"/>
      <c r="I13" s="2"/>
      <c r="J13" s="2"/>
      <c r="K13" s="2"/>
      <c r="L13" s="2"/>
      <c r="M13" s="110"/>
      <c r="N13" s="98"/>
      <c r="O13" s="5"/>
    </row>
    <row r="14" spans="2:18" ht="20.100000000000001" customHeight="1">
      <c r="B14" s="3"/>
      <c r="C14" s="36"/>
      <c r="D14" s="2" t="s">
        <v>9</v>
      </c>
      <c r="E14" s="34" t="s">
        <v>296</v>
      </c>
      <c r="F14" s="34"/>
      <c r="G14" s="34"/>
      <c r="H14" s="34"/>
      <c r="I14" s="2"/>
      <c r="J14" s="2"/>
      <c r="K14" s="2"/>
      <c r="L14" s="2"/>
      <c r="M14" s="110"/>
      <c r="N14" s="98"/>
      <c r="O14" s="5"/>
    </row>
    <row r="15" spans="2:18" ht="20.100000000000001" customHeight="1">
      <c r="B15" s="3"/>
      <c r="C15" s="36"/>
      <c r="D15" s="2" t="s">
        <v>10</v>
      </c>
      <c r="E15" s="113">
        <v>3.7999999999999999E-2</v>
      </c>
      <c r="F15" s="47"/>
      <c r="G15" s="47"/>
      <c r="H15" s="47"/>
      <c r="I15" s="2"/>
      <c r="J15" s="2"/>
      <c r="K15" s="2"/>
      <c r="L15" s="2"/>
      <c r="M15" s="110"/>
      <c r="N15" s="98"/>
      <c r="O15" s="5"/>
    </row>
    <row r="16" spans="2:18" ht="20.100000000000001" customHeight="1">
      <c r="B16" s="3"/>
      <c r="C16" s="36"/>
      <c r="D16" s="2" t="s">
        <v>40</v>
      </c>
      <c r="E16" s="108" t="s">
        <v>299</v>
      </c>
      <c r="F16" s="108" t="s">
        <v>300</v>
      </c>
      <c r="G16" s="46"/>
      <c r="H16" s="46"/>
      <c r="I16" s="131"/>
      <c r="J16" s="131"/>
      <c r="K16" s="131"/>
      <c r="L16" s="131"/>
      <c r="M16" s="110"/>
      <c r="N16" s="98"/>
      <c r="O16" s="5"/>
    </row>
    <row r="17" spans="2:15" ht="20.100000000000001" customHeight="1">
      <c r="B17" s="3"/>
      <c r="C17" s="36"/>
      <c r="D17" s="2"/>
      <c r="E17" s="46"/>
      <c r="F17" s="46"/>
      <c r="G17" s="46"/>
      <c r="H17" s="46"/>
      <c r="I17" s="131"/>
      <c r="J17" s="131"/>
      <c r="K17" s="131"/>
      <c r="L17" s="131"/>
      <c r="M17" s="110"/>
      <c r="N17" s="98"/>
      <c r="O17" s="5"/>
    </row>
    <row r="18" spans="2:15" ht="20.100000000000001" customHeight="1" thickBot="1">
      <c r="B18" s="11"/>
      <c r="C18" s="35"/>
      <c r="D18" s="12"/>
      <c r="E18" s="26"/>
      <c r="F18" s="26"/>
      <c r="G18" s="26"/>
      <c r="H18" s="26"/>
      <c r="I18" s="12"/>
      <c r="J18" s="12"/>
      <c r="K18" s="12"/>
      <c r="L18" s="12"/>
      <c r="M18" s="35"/>
      <c r="N18" s="35"/>
      <c r="O18" s="9"/>
    </row>
    <row r="19" spans="2:15" ht="20.100000000000001" customHeight="1" thickBot="1">
      <c r="B19" s="3"/>
      <c r="C19" s="36"/>
      <c r="D19" s="2"/>
      <c r="E19" s="25"/>
      <c r="F19" s="25"/>
      <c r="G19" s="25"/>
      <c r="H19" s="25"/>
      <c r="I19" s="2"/>
      <c r="J19" s="2"/>
      <c r="K19" s="2"/>
      <c r="L19" s="2"/>
      <c r="M19" s="110"/>
      <c r="N19" s="98"/>
      <c r="O19" s="5"/>
    </row>
    <row r="20" spans="2:15" ht="20.100000000000001" customHeight="1">
      <c r="B20" s="20" t="s">
        <v>13</v>
      </c>
      <c r="C20" s="21"/>
      <c r="D20" s="21" t="s">
        <v>101</v>
      </c>
      <c r="E20" s="52"/>
      <c r="F20" s="52"/>
      <c r="G20" s="52"/>
      <c r="H20" s="52"/>
      <c r="I20" s="15"/>
      <c r="J20" s="15"/>
      <c r="K20" s="15"/>
      <c r="L20" s="15"/>
      <c r="M20" s="15"/>
      <c r="N20" s="15"/>
      <c r="O20" s="14"/>
    </row>
    <row r="21" spans="2:15" ht="20.100000000000001" customHeight="1">
      <c r="B21" s="6"/>
      <c r="C21" s="4"/>
      <c r="D21" s="2" t="s">
        <v>11</v>
      </c>
      <c r="E21" s="25">
        <v>1453</v>
      </c>
      <c r="F21" s="50"/>
      <c r="G21" s="50"/>
      <c r="H21" s="50"/>
      <c r="I21" s="4"/>
      <c r="J21" s="4"/>
      <c r="K21" s="4"/>
      <c r="L21" s="4"/>
      <c r="M21" s="4"/>
      <c r="N21" s="4"/>
      <c r="O21" s="5"/>
    </row>
    <row r="22" spans="2:15" ht="20.100000000000001" customHeight="1">
      <c r="B22" s="6"/>
      <c r="C22" s="4"/>
      <c r="D22" s="2" t="s">
        <v>102</v>
      </c>
      <c r="E22" s="25">
        <v>403</v>
      </c>
      <c r="F22" s="50"/>
      <c r="G22" s="50"/>
      <c r="H22" s="50"/>
      <c r="I22" s="4"/>
      <c r="J22" s="4"/>
      <c r="K22" s="4"/>
      <c r="L22" s="4"/>
      <c r="M22" s="4"/>
      <c r="N22" s="4"/>
      <c r="O22" s="5"/>
    </row>
    <row r="23" spans="2:15" ht="20.100000000000001" customHeight="1">
      <c r="B23" s="6"/>
      <c r="C23" s="4"/>
      <c r="D23" s="2" t="s">
        <v>12</v>
      </c>
      <c r="E23" s="25">
        <v>1260</v>
      </c>
      <c r="F23" s="50"/>
      <c r="G23" s="50"/>
      <c r="H23" s="50"/>
      <c r="I23" s="4"/>
      <c r="J23" s="4"/>
      <c r="K23" s="4"/>
      <c r="L23" s="4"/>
      <c r="M23" s="4"/>
      <c r="N23" s="4"/>
      <c r="O23" s="5"/>
    </row>
    <row r="24" spans="2:15" ht="20.100000000000001" customHeight="1" thickBot="1">
      <c r="B24" s="7"/>
      <c r="C24" s="8"/>
      <c r="D24" s="12" t="s">
        <v>35</v>
      </c>
      <c r="E24" s="26">
        <v>21</v>
      </c>
      <c r="F24" s="51"/>
      <c r="G24" s="51"/>
      <c r="H24" s="51"/>
      <c r="I24" s="8"/>
      <c r="J24" s="8"/>
      <c r="K24" s="8"/>
      <c r="L24" s="8"/>
      <c r="M24" s="8"/>
      <c r="N24" s="8"/>
      <c r="O24" s="9"/>
    </row>
    <row r="25" spans="2:15" ht="24.95" customHeight="1">
      <c r="B25" s="22" t="s">
        <v>14</v>
      </c>
      <c r="C25" s="37"/>
      <c r="D25" s="23" t="s">
        <v>103</v>
      </c>
      <c r="E25" s="49"/>
      <c r="F25" s="49"/>
      <c r="G25" s="49"/>
      <c r="H25" s="49"/>
      <c r="I25" s="15"/>
      <c r="J25" s="15"/>
      <c r="K25" s="15"/>
      <c r="L25" s="15"/>
      <c r="M25" s="15"/>
      <c r="N25" s="15"/>
      <c r="O25" s="14"/>
    </row>
    <row r="26" spans="2:15" ht="35.1" customHeight="1">
      <c r="B26" s="6"/>
      <c r="C26" s="4"/>
      <c r="D26" s="2" t="s">
        <v>96</v>
      </c>
      <c r="E26" s="124">
        <v>288</v>
      </c>
      <c r="F26" s="46"/>
      <c r="G26" s="46"/>
      <c r="H26" s="46"/>
      <c r="I26" s="4"/>
      <c r="J26" s="4"/>
      <c r="K26" s="4"/>
      <c r="L26" s="4"/>
      <c r="M26" s="4"/>
      <c r="N26" s="4"/>
      <c r="O26" s="5"/>
    </row>
    <row r="27" spans="2:15" ht="35.1" customHeight="1">
      <c r="B27" s="6"/>
      <c r="C27" s="4"/>
      <c r="D27" s="2" t="s">
        <v>97</v>
      </c>
      <c r="E27" s="124">
        <v>33</v>
      </c>
      <c r="F27" s="46"/>
      <c r="G27" s="46"/>
      <c r="H27" s="46"/>
      <c r="I27" s="4"/>
      <c r="J27" s="4"/>
      <c r="K27" s="4"/>
      <c r="L27" s="4"/>
      <c r="M27" s="4"/>
      <c r="N27" s="4"/>
      <c r="O27" s="5"/>
    </row>
    <row r="28" spans="2:15" ht="60" customHeight="1">
      <c r="B28" s="6"/>
      <c r="C28" s="4"/>
      <c r="D28" s="2" t="s">
        <v>91</v>
      </c>
      <c r="E28" s="124">
        <v>8</v>
      </c>
      <c r="F28" s="46"/>
      <c r="G28" s="46"/>
      <c r="H28" s="46"/>
      <c r="I28" s="4"/>
      <c r="J28" s="4"/>
      <c r="K28" s="4"/>
      <c r="L28" s="4"/>
      <c r="M28" s="4"/>
      <c r="N28" s="4"/>
      <c r="O28" s="5"/>
    </row>
    <row r="29" spans="2:15" ht="60" customHeight="1">
      <c r="B29" s="6"/>
      <c r="C29" s="4"/>
      <c r="D29" s="2" t="s">
        <v>93</v>
      </c>
      <c r="E29" s="125">
        <v>15.23</v>
      </c>
      <c r="F29" s="46"/>
      <c r="G29" s="46"/>
      <c r="H29" s="46"/>
      <c r="I29" s="4"/>
      <c r="J29" s="4"/>
      <c r="K29" s="4"/>
      <c r="L29" s="4"/>
      <c r="M29" s="4"/>
      <c r="N29" s="4"/>
      <c r="O29" s="5"/>
    </row>
    <row r="30" spans="2:15" ht="60" customHeight="1" thickBot="1">
      <c r="B30" s="7"/>
      <c r="C30" s="8"/>
      <c r="D30" s="12" t="s">
        <v>92</v>
      </c>
      <c r="E30" s="126">
        <v>50.03</v>
      </c>
      <c r="F30" s="48"/>
      <c r="G30" s="48"/>
      <c r="H30" s="48"/>
      <c r="I30" s="8"/>
      <c r="J30" s="8"/>
      <c r="K30" s="8"/>
      <c r="L30" s="8"/>
      <c r="M30" s="8"/>
      <c r="N30" s="8"/>
      <c r="O30" s="9"/>
    </row>
    <row r="31" spans="2:15" ht="15" thickBot="1">
      <c r="B31" s="6"/>
      <c r="C31" s="4"/>
      <c r="D31" s="4"/>
      <c r="E31" s="53"/>
      <c r="F31" s="53"/>
      <c r="G31" s="53"/>
      <c r="H31" s="53"/>
      <c r="I31" s="4"/>
      <c r="J31" s="4"/>
      <c r="K31" s="4"/>
      <c r="L31" s="4"/>
      <c r="M31" s="4"/>
      <c r="N31" s="4"/>
      <c r="O31" s="5"/>
    </row>
    <row r="32" spans="2:15" ht="20.100000000000001" customHeight="1">
      <c r="B32" s="20" t="s">
        <v>23</v>
      </c>
      <c r="C32" s="21"/>
      <c r="D32" s="21" t="s">
        <v>15</v>
      </c>
      <c r="E32" s="49"/>
      <c r="F32" s="49"/>
      <c r="G32" s="49"/>
      <c r="H32" s="49"/>
      <c r="I32" s="15"/>
      <c r="J32" s="15"/>
      <c r="K32" s="15"/>
      <c r="L32" s="15"/>
      <c r="M32" s="15"/>
      <c r="N32" s="15"/>
      <c r="O32" s="14"/>
    </row>
    <row r="33" spans="2:15" ht="20.100000000000001" customHeight="1">
      <c r="B33" s="6"/>
      <c r="C33" s="4"/>
      <c r="D33" s="2" t="s">
        <v>16</v>
      </c>
      <c r="E33" s="122">
        <v>272.37</v>
      </c>
      <c r="F33" s="54"/>
      <c r="G33" s="54"/>
      <c r="H33" s="54"/>
      <c r="I33" s="4"/>
      <c r="J33" s="4"/>
      <c r="K33" s="4"/>
      <c r="L33" s="4"/>
      <c r="M33" s="4"/>
      <c r="N33" s="4"/>
      <c r="O33" s="5"/>
    </row>
    <row r="34" spans="2:15" ht="20.100000000000001" customHeight="1">
      <c r="B34" s="6"/>
      <c r="C34" s="4"/>
      <c r="D34" s="2" t="s">
        <v>17</v>
      </c>
      <c r="E34" s="122">
        <v>2.8</v>
      </c>
      <c r="F34" s="54"/>
      <c r="G34" s="54"/>
      <c r="H34" s="54"/>
      <c r="I34" s="4"/>
      <c r="J34" s="4"/>
      <c r="K34" s="4"/>
      <c r="L34" s="4"/>
      <c r="M34" s="4"/>
      <c r="N34" s="4"/>
      <c r="O34" s="5"/>
    </row>
    <row r="35" spans="2:15" ht="20.100000000000001" customHeight="1">
      <c r="B35" s="6"/>
      <c r="C35" s="4"/>
      <c r="D35" s="2" t="s">
        <v>18</v>
      </c>
      <c r="E35" s="122">
        <v>32.979999999999997</v>
      </c>
      <c r="F35" s="54"/>
      <c r="G35" s="54"/>
      <c r="H35" s="54"/>
      <c r="I35" s="4"/>
      <c r="J35" s="4"/>
      <c r="K35" s="4"/>
      <c r="L35" s="4"/>
      <c r="M35" s="4"/>
      <c r="N35" s="4"/>
      <c r="O35" s="5"/>
    </row>
    <row r="36" spans="2:15" ht="20.100000000000001" customHeight="1">
      <c r="B36" s="6"/>
      <c r="C36" s="4"/>
      <c r="D36" s="2" t="s">
        <v>19</v>
      </c>
      <c r="E36" s="122">
        <v>1039.18</v>
      </c>
      <c r="F36" s="54"/>
      <c r="G36" s="54"/>
      <c r="H36" s="54"/>
      <c r="I36" s="4"/>
      <c r="J36" s="4"/>
      <c r="K36" s="4"/>
      <c r="L36" s="4"/>
      <c r="M36" s="4"/>
      <c r="N36" s="4"/>
      <c r="O36" s="5"/>
    </row>
    <row r="37" spans="2:15" ht="20.100000000000001" customHeight="1">
      <c r="B37" s="6"/>
      <c r="C37" s="4"/>
      <c r="D37" s="2" t="s">
        <v>20</v>
      </c>
      <c r="E37" s="122">
        <v>58.34</v>
      </c>
      <c r="F37" s="54"/>
      <c r="G37" s="54"/>
      <c r="H37" s="54"/>
      <c r="I37" s="4"/>
      <c r="J37" s="4"/>
      <c r="K37" s="4"/>
      <c r="L37" s="4"/>
      <c r="M37" s="4"/>
      <c r="N37" s="4"/>
      <c r="O37" s="5"/>
    </row>
    <row r="38" spans="2:15" ht="20.100000000000001" customHeight="1">
      <c r="B38" s="6"/>
      <c r="C38" s="4"/>
      <c r="D38" s="2" t="s">
        <v>21</v>
      </c>
      <c r="E38" s="122">
        <v>3.3</v>
      </c>
      <c r="F38" s="122"/>
      <c r="G38" s="54"/>
      <c r="H38" s="54"/>
      <c r="I38" s="4"/>
      <c r="J38" s="4"/>
      <c r="K38" s="4"/>
      <c r="L38" s="4"/>
      <c r="M38" s="4"/>
      <c r="N38" s="4"/>
      <c r="O38" s="5"/>
    </row>
    <row r="39" spans="2:15" ht="20.100000000000001" customHeight="1" thickBot="1">
      <c r="B39" s="7"/>
      <c r="C39" s="8"/>
      <c r="D39" s="12" t="s">
        <v>22</v>
      </c>
      <c r="E39" s="123">
        <v>41.09</v>
      </c>
      <c r="F39" s="123"/>
      <c r="G39" s="55"/>
      <c r="H39" s="55"/>
      <c r="I39" s="8"/>
      <c r="J39" s="8"/>
      <c r="K39" s="8"/>
      <c r="L39" s="8"/>
      <c r="M39" s="8"/>
      <c r="N39" s="8"/>
      <c r="O39" s="9"/>
    </row>
    <row r="40" spans="2:15" ht="15" thickBot="1">
      <c r="B40" s="6"/>
      <c r="C40" s="4"/>
      <c r="D40" s="4"/>
      <c r="E40" s="53"/>
      <c r="F40" s="53"/>
      <c r="G40" s="53"/>
      <c r="H40" s="53"/>
      <c r="I40" s="4"/>
      <c r="J40" s="4"/>
      <c r="K40" s="4"/>
      <c r="L40" s="4"/>
      <c r="M40" s="4"/>
      <c r="N40" s="4"/>
      <c r="O40" s="5"/>
    </row>
    <row r="41" spans="2:15" ht="15">
      <c r="B41" s="20" t="s">
        <v>28</v>
      </c>
      <c r="C41" s="21"/>
      <c r="D41" s="21" t="s">
        <v>24</v>
      </c>
      <c r="E41" s="49"/>
      <c r="F41" s="49"/>
      <c r="G41" s="49"/>
      <c r="H41" s="49"/>
      <c r="I41" s="15"/>
      <c r="J41" s="15"/>
      <c r="K41" s="15"/>
      <c r="L41" s="15"/>
      <c r="M41" s="15"/>
      <c r="N41" s="15"/>
      <c r="O41" s="14"/>
    </row>
    <row r="42" spans="2:15" ht="20.100000000000001" customHeight="1">
      <c r="B42" s="6"/>
      <c r="C42" s="4"/>
      <c r="D42" s="2" t="s">
        <v>25</v>
      </c>
      <c r="E42" s="122">
        <v>1039.18</v>
      </c>
      <c r="F42" s="54"/>
      <c r="G42" s="54"/>
      <c r="H42" s="54"/>
      <c r="I42" s="4"/>
      <c r="J42" s="4"/>
      <c r="K42" s="4"/>
      <c r="L42" s="4"/>
      <c r="M42" s="4"/>
      <c r="N42" s="4"/>
      <c r="O42" s="5"/>
    </row>
    <row r="43" spans="2:15" ht="20.100000000000001" customHeight="1">
      <c r="B43" s="6"/>
      <c r="C43" s="4"/>
      <c r="D43" s="2" t="s">
        <v>26</v>
      </c>
      <c r="E43" s="122">
        <v>51.539200000000001</v>
      </c>
      <c r="F43" s="46"/>
      <c r="G43" s="46"/>
      <c r="H43" s="46"/>
      <c r="I43" s="4"/>
      <c r="J43" s="4"/>
      <c r="K43" s="4"/>
      <c r="L43" s="4"/>
      <c r="M43" s="4"/>
      <c r="N43" s="4"/>
      <c r="O43" s="5"/>
    </row>
    <row r="44" spans="2:15" ht="20.100000000000001" customHeight="1">
      <c r="B44" s="6"/>
      <c r="C44" s="4"/>
      <c r="D44" s="2" t="s">
        <v>34</v>
      </c>
      <c r="E44" s="122">
        <v>48.318000000000005</v>
      </c>
      <c r="F44" s="46"/>
      <c r="G44" s="46"/>
      <c r="H44" s="46"/>
      <c r="I44" s="4"/>
      <c r="J44" s="4"/>
      <c r="K44" s="4"/>
      <c r="L44" s="4"/>
      <c r="M44" s="4"/>
      <c r="N44" s="4"/>
      <c r="O44" s="5"/>
    </row>
    <row r="45" spans="2:15" ht="20.100000000000001" customHeight="1">
      <c r="B45" s="6"/>
      <c r="C45" s="4"/>
      <c r="D45" s="2" t="s">
        <v>108</v>
      </c>
      <c r="E45" s="122">
        <v>61.202799999999996</v>
      </c>
      <c r="F45" s="46"/>
      <c r="G45" s="46"/>
      <c r="H45" s="46"/>
      <c r="I45" s="4"/>
      <c r="J45" s="4"/>
      <c r="K45" s="4"/>
      <c r="L45" s="4"/>
      <c r="M45" s="4"/>
      <c r="N45" s="4"/>
      <c r="O45" s="5"/>
    </row>
    <row r="46" spans="2:15" ht="20.100000000000001" customHeight="1" thickBot="1">
      <c r="B46" s="7"/>
      <c r="C46" s="8"/>
      <c r="D46" s="12" t="s">
        <v>27</v>
      </c>
      <c r="E46" s="26" t="s">
        <v>300</v>
      </c>
      <c r="F46" s="48"/>
      <c r="G46" s="48"/>
      <c r="H46" s="48"/>
      <c r="I46" s="8"/>
      <c r="J46" s="8"/>
      <c r="K46" s="8"/>
      <c r="L46" s="8"/>
      <c r="M46" s="8"/>
      <c r="N46" s="8"/>
      <c r="O46" s="9"/>
    </row>
    <row r="47" spans="2:15" ht="15" thickBot="1">
      <c r="B47" s="6"/>
      <c r="C47" s="4"/>
      <c r="D47" s="4"/>
      <c r="E47" s="27"/>
      <c r="F47" s="27"/>
      <c r="G47" s="27"/>
      <c r="H47" s="27"/>
      <c r="I47" s="4"/>
      <c r="J47" s="4"/>
      <c r="K47" s="4"/>
      <c r="L47" s="4"/>
      <c r="M47" s="4"/>
      <c r="N47" s="4"/>
      <c r="O47" s="5"/>
    </row>
    <row r="48" spans="2:15" ht="15">
      <c r="B48" s="20" t="s">
        <v>36</v>
      </c>
      <c r="C48" s="21"/>
      <c r="D48" s="21" t="s">
        <v>116</v>
      </c>
      <c r="E48" s="30"/>
      <c r="F48" s="30"/>
      <c r="G48" s="30"/>
      <c r="H48" s="30"/>
      <c r="I48" s="15"/>
      <c r="J48" s="15"/>
      <c r="K48" s="15"/>
      <c r="L48" s="15"/>
      <c r="M48" s="15"/>
      <c r="N48" s="15"/>
      <c r="O48" s="14"/>
    </row>
    <row r="49" spans="2:15" ht="20.100000000000001" customHeight="1">
      <c r="B49" s="6"/>
      <c r="C49" s="4"/>
      <c r="D49" s="2" t="s">
        <v>107</v>
      </c>
      <c r="E49" s="25">
        <v>10</v>
      </c>
      <c r="F49" s="46">
        <v>6</v>
      </c>
      <c r="G49" s="46">
        <f>E49*F49</f>
        <v>60</v>
      </c>
      <c r="H49" s="46"/>
      <c r="I49" s="4"/>
      <c r="J49" s="4"/>
      <c r="K49" s="4"/>
      <c r="L49" s="4"/>
      <c r="M49" s="4"/>
      <c r="N49" s="4"/>
      <c r="O49" s="5"/>
    </row>
    <row r="50" spans="2:15" ht="20.100000000000001" customHeight="1">
      <c r="B50" s="6"/>
      <c r="C50" s="4"/>
      <c r="D50" s="2" t="s">
        <v>45</v>
      </c>
      <c r="E50" s="25">
        <v>18</v>
      </c>
      <c r="F50" s="46">
        <v>3</v>
      </c>
      <c r="G50" s="127">
        <f t="shared" ref="G50:G51" si="0">E50*F50</f>
        <v>54</v>
      </c>
      <c r="H50" s="46"/>
      <c r="I50" s="4"/>
      <c r="J50" s="4"/>
      <c r="K50" s="4"/>
      <c r="L50" s="4"/>
      <c r="M50" s="4"/>
      <c r="N50" s="4"/>
      <c r="O50" s="5"/>
    </row>
    <row r="51" spans="2:15" ht="20.100000000000001" customHeight="1">
      <c r="B51" s="6"/>
      <c r="C51" s="4"/>
      <c r="D51" s="2" t="s">
        <v>46</v>
      </c>
      <c r="E51" s="25">
        <v>17</v>
      </c>
      <c r="F51" s="46">
        <v>2</v>
      </c>
      <c r="G51" s="127">
        <f t="shared" si="0"/>
        <v>34</v>
      </c>
      <c r="H51" s="46"/>
      <c r="I51" s="4"/>
      <c r="J51" s="4"/>
      <c r="K51" s="4"/>
      <c r="L51" s="4"/>
      <c r="M51" s="4"/>
      <c r="N51" s="4"/>
      <c r="O51" s="5"/>
    </row>
    <row r="52" spans="2:15" ht="20.100000000000001" customHeight="1" thickBot="1">
      <c r="B52" s="7"/>
      <c r="C52" s="8"/>
      <c r="D52" s="8"/>
      <c r="E52" s="31"/>
      <c r="F52" s="31"/>
      <c r="G52" s="31"/>
      <c r="H52" s="31"/>
      <c r="I52" s="8"/>
      <c r="J52" s="8"/>
      <c r="K52" s="8"/>
      <c r="L52" s="8"/>
      <c r="M52" s="8"/>
      <c r="N52" s="8"/>
      <c r="O52" s="9"/>
    </row>
    <row r="53" spans="2:15" ht="15" thickBot="1">
      <c r="B53" s="6"/>
      <c r="C53" s="4"/>
      <c r="D53" s="4"/>
      <c r="E53" s="27"/>
      <c r="F53" s="27"/>
      <c r="G53" s="27"/>
      <c r="H53" s="27"/>
      <c r="I53" s="4"/>
      <c r="J53" s="4"/>
      <c r="K53" s="4"/>
      <c r="L53" s="4"/>
      <c r="M53" s="4"/>
      <c r="N53" s="4"/>
      <c r="O53" s="5"/>
    </row>
    <row r="54" spans="2:15" ht="15">
      <c r="B54" s="18" t="s">
        <v>43</v>
      </c>
      <c r="C54" s="19"/>
      <c r="D54" s="19" t="s">
        <v>41</v>
      </c>
      <c r="E54" s="28"/>
      <c r="F54" s="28"/>
      <c r="G54" s="28"/>
      <c r="H54" s="28"/>
      <c r="I54" s="13"/>
      <c r="J54" s="13"/>
      <c r="K54" s="13"/>
      <c r="L54" s="13"/>
      <c r="M54" s="13"/>
      <c r="N54" s="13"/>
      <c r="O54" s="14"/>
    </row>
    <row r="55" spans="2:15" ht="30" customHeight="1">
      <c r="B55" s="3"/>
      <c r="C55" s="36"/>
      <c r="D55" s="2" t="s">
        <v>104</v>
      </c>
      <c r="E55" s="32">
        <v>0.22</v>
      </c>
      <c r="F55" s="32"/>
      <c r="G55" s="32"/>
      <c r="H55" s="32"/>
      <c r="I55" s="2"/>
      <c r="J55" s="2"/>
      <c r="K55" s="2"/>
      <c r="L55" s="2"/>
      <c r="M55" s="110"/>
      <c r="N55" s="98"/>
      <c r="O55" s="5"/>
    </row>
    <row r="56" spans="2:15" ht="30" customHeight="1">
      <c r="B56" s="3"/>
      <c r="C56" s="36"/>
      <c r="D56" s="2" t="s">
        <v>105</v>
      </c>
      <c r="E56" s="32">
        <v>0.03</v>
      </c>
      <c r="F56" s="32"/>
      <c r="G56" s="32"/>
      <c r="H56" s="32"/>
      <c r="I56" s="2"/>
      <c r="J56" s="2"/>
      <c r="K56" s="2"/>
      <c r="L56" s="2"/>
      <c r="M56" s="110"/>
      <c r="N56" s="98"/>
      <c r="O56" s="5"/>
    </row>
    <row r="57" spans="2:15" ht="30" customHeight="1">
      <c r="B57" s="3"/>
      <c r="C57" s="36"/>
      <c r="D57" s="2" t="s">
        <v>106</v>
      </c>
      <c r="E57" s="32">
        <v>0.73</v>
      </c>
      <c r="F57" s="32"/>
      <c r="G57" s="32"/>
      <c r="H57" s="32"/>
      <c r="I57" s="2"/>
      <c r="J57" s="2"/>
      <c r="K57" s="2"/>
      <c r="L57" s="2"/>
      <c r="M57" s="110"/>
      <c r="N57" s="98"/>
      <c r="O57" s="5"/>
    </row>
    <row r="58" spans="2:15">
      <c r="B58" s="3"/>
      <c r="C58" s="36"/>
      <c r="D58" s="2" t="s">
        <v>98</v>
      </c>
      <c r="E58" s="32"/>
      <c r="F58" s="32"/>
      <c r="G58" s="32"/>
      <c r="H58" s="32"/>
      <c r="I58" s="2"/>
      <c r="J58" s="2"/>
      <c r="K58" s="2"/>
      <c r="L58" s="2"/>
      <c r="M58" s="110"/>
      <c r="N58" s="98"/>
      <c r="O58" s="5"/>
    </row>
    <row r="59" spans="2:15">
      <c r="B59" s="3"/>
      <c r="C59" s="36"/>
      <c r="D59" s="2" t="s">
        <v>42</v>
      </c>
      <c r="E59" s="32">
        <v>0.02</v>
      </c>
      <c r="F59" s="32"/>
      <c r="G59" s="32"/>
      <c r="H59" s="32"/>
      <c r="I59" s="2"/>
      <c r="J59" s="2"/>
      <c r="K59" s="2"/>
      <c r="L59" s="2"/>
      <c r="M59" s="110"/>
      <c r="N59" s="98"/>
      <c r="O59" s="5"/>
    </row>
    <row r="60" spans="2:15" ht="15" thickBot="1">
      <c r="B60" s="7"/>
      <c r="C60" s="8"/>
      <c r="D60" s="8"/>
      <c r="E60" s="31"/>
      <c r="F60" s="31"/>
      <c r="G60" s="31"/>
      <c r="H60" s="31"/>
      <c r="I60" s="8"/>
      <c r="J60" s="8"/>
      <c r="K60" s="8"/>
      <c r="L60" s="8"/>
      <c r="M60" s="8"/>
      <c r="N60" s="8"/>
      <c r="O60" s="9"/>
    </row>
    <row r="61" spans="2:15" ht="30" customHeight="1">
      <c r="B61" s="20" t="s">
        <v>44</v>
      </c>
      <c r="C61" s="21"/>
      <c r="D61" s="21" t="s">
        <v>29</v>
      </c>
      <c r="E61" s="29"/>
      <c r="F61" s="29"/>
      <c r="G61" s="29"/>
      <c r="H61" s="29"/>
      <c r="I61" s="15"/>
      <c r="J61" s="15"/>
      <c r="K61" s="15"/>
      <c r="L61" s="15"/>
      <c r="M61" s="15"/>
      <c r="N61" s="15"/>
      <c r="O61" s="14"/>
    </row>
    <row r="62" spans="2:15" ht="30" customHeight="1">
      <c r="B62" s="6"/>
      <c r="C62" s="4"/>
      <c r="D62" s="36" t="s">
        <v>111</v>
      </c>
      <c r="E62" s="25">
        <v>71.91</v>
      </c>
      <c r="F62" s="46"/>
      <c r="G62" s="46"/>
      <c r="H62" s="46"/>
      <c r="I62" s="4"/>
      <c r="J62" s="4"/>
      <c r="K62" s="4"/>
      <c r="L62" s="4"/>
      <c r="M62" s="4"/>
      <c r="N62" s="4"/>
      <c r="O62" s="5"/>
    </row>
    <row r="63" spans="2:15" ht="39.950000000000003" customHeight="1">
      <c r="B63" s="6"/>
      <c r="C63" s="4"/>
      <c r="D63" s="36" t="s">
        <v>112</v>
      </c>
      <c r="E63" s="25">
        <v>34.54</v>
      </c>
      <c r="F63" s="46"/>
      <c r="G63" s="46"/>
      <c r="H63" s="46"/>
      <c r="I63" s="4"/>
      <c r="J63" s="4"/>
      <c r="K63" s="4"/>
      <c r="L63" s="4"/>
      <c r="M63" s="4"/>
      <c r="N63" s="4"/>
      <c r="O63" s="5"/>
    </row>
    <row r="64" spans="2:15" ht="33.75" customHeight="1">
      <c r="B64" s="6"/>
      <c r="C64" s="4"/>
      <c r="D64" s="36" t="s">
        <v>113</v>
      </c>
      <c r="E64" s="25">
        <f>+E62-E63</f>
        <v>37.369999999999997</v>
      </c>
      <c r="F64" s="46"/>
      <c r="G64" s="46"/>
      <c r="H64" s="46"/>
      <c r="I64" s="4"/>
      <c r="J64" s="4"/>
      <c r="K64" s="4"/>
      <c r="L64" s="4"/>
      <c r="M64" s="4"/>
      <c r="N64" s="4"/>
      <c r="O64" s="5"/>
    </row>
    <row r="65" spans="2:15" ht="27.75" customHeight="1">
      <c r="B65" s="6"/>
      <c r="C65" s="58"/>
      <c r="D65" s="59" t="s">
        <v>239</v>
      </c>
      <c r="E65" s="120">
        <v>42.86</v>
      </c>
      <c r="F65" s="97"/>
      <c r="G65" s="97"/>
      <c r="H65" s="97"/>
      <c r="I65" s="4"/>
      <c r="J65" s="4"/>
      <c r="K65" s="4"/>
      <c r="L65" s="4"/>
      <c r="M65" s="4"/>
      <c r="N65" s="4"/>
      <c r="O65" s="5"/>
    </row>
    <row r="66" spans="2:15" ht="27" customHeight="1" thickBot="1">
      <c r="B66" s="7"/>
      <c r="C66" s="60"/>
      <c r="D66" s="61" t="s">
        <v>240</v>
      </c>
      <c r="E66" s="121">
        <f>E65/E64</f>
        <v>1.1469092855231471</v>
      </c>
      <c r="F66" s="82"/>
      <c r="G66" s="82"/>
      <c r="H66" s="82"/>
      <c r="I66" s="8"/>
      <c r="J66" s="8"/>
      <c r="K66" s="8"/>
      <c r="L66" s="8"/>
      <c r="M66" s="8"/>
      <c r="N66" s="8"/>
      <c r="O66" s="9"/>
    </row>
    <row r="67" spans="2:15" ht="60" customHeight="1">
      <c r="B67" s="56" t="s">
        <v>109</v>
      </c>
      <c r="C67" s="57"/>
      <c r="D67" s="57" t="s">
        <v>37</v>
      </c>
      <c r="E67" s="53"/>
      <c r="F67" s="53"/>
      <c r="G67" s="53"/>
      <c r="H67" s="53"/>
      <c r="I67" s="4"/>
      <c r="J67" s="4"/>
      <c r="K67" s="4"/>
      <c r="L67" s="4"/>
      <c r="M67" s="4"/>
      <c r="N67" s="4"/>
      <c r="O67" s="5"/>
    </row>
    <row r="68" spans="2:15">
      <c r="B68" s="6"/>
      <c r="C68" s="4"/>
      <c r="D68" s="4"/>
      <c r="E68" s="53"/>
      <c r="F68" s="53"/>
      <c r="G68" s="53"/>
      <c r="H68" s="53"/>
      <c r="I68" s="4"/>
      <c r="J68" s="4"/>
      <c r="K68" s="4"/>
      <c r="L68" s="4"/>
      <c r="M68" s="4"/>
      <c r="N68" s="4"/>
      <c r="O68" s="5"/>
    </row>
    <row r="69" spans="2:15">
      <c r="B69" s="6"/>
      <c r="C69" s="4"/>
      <c r="D69" s="2" t="s">
        <v>99</v>
      </c>
      <c r="E69" s="118">
        <v>190.62</v>
      </c>
      <c r="F69" s="83"/>
      <c r="G69" s="83"/>
      <c r="H69" s="83"/>
      <c r="I69" s="4"/>
      <c r="J69" s="4"/>
      <c r="K69" s="4"/>
      <c r="L69" s="4"/>
      <c r="M69" s="4"/>
      <c r="N69" s="4"/>
      <c r="O69" s="5"/>
    </row>
    <row r="70" spans="2:15" ht="35.25" customHeight="1">
      <c r="B70" s="6"/>
      <c r="C70" s="4"/>
      <c r="D70" s="2" t="s">
        <v>38</v>
      </c>
      <c r="E70" s="118">
        <v>167.08</v>
      </c>
      <c r="F70" s="83"/>
      <c r="G70" s="83"/>
      <c r="H70" s="83"/>
      <c r="I70" s="4"/>
      <c r="J70" s="4"/>
      <c r="K70" s="4"/>
      <c r="L70" s="4"/>
      <c r="M70" s="4"/>
      <c r="N70" s="4"/>
      <c r="O70" s="5"/>
    </row>
    <row r="71" spans="2:15" ht="39" customHeight="1" thickBot="1">
      <c r="B71" s="7"/>
      <c r="C71" s="8"/>
      <c r="D71" s="12" t="s">
        <v>289</v>
      </c>
      <c r="E71" s="119">
        <v>253</v>
      </c>
      <c r="F71" s="84"/>
      <c r="G71" s="84"/>
      <c r="H71" s="84"/>
      <c r="I71" s="8"/>
      <c r="J71" s="8"/>
      <c r="K71" s="8"/>
      <c r="L71" s="8"/>
      <c r="M71" s="8"/>
      <c r="N71" s="8"/>
      <c r="O71" s="9"/>
    </row>
    <row r="72" spans="2:15" ht="15" thickBot="1">
      <c r="B72" s="6"/>
      <c r="C72" s="4"/>
      <c r="D72" s="4"/>
      <c r="E72" s="27"/>
      <c r="F72" s="27"/>
      <c r="G72" s="27"/>
      <c r="H72" s="27"/>
      <c r="I72" s="4"/>
      <c r="J72" s="4"/>
      <c r="K72" s="4"/>
      <c r="L72" s="4"/>
      <c r="M72" s="4"/>
      <c r="N72" s="4"/>
      <c r="O72" s="5"/>
    </row>
    <row r="73" spans="2:15" ht="15">
      <c r="B73" s="24" t="s">
        <v>110</v>
      </c>
      <c r="C73" s="38"/>
      <c r="D73" s="147" t="s">
        <v>30</v>
      </c>
      <c r="E73" s="148"/>
      <c r="F73" s="148"/>
      <c r="G73" s="148"/>
      <c r="H73" s="148"/>
      <c r="I73" s="148"/>
      <c r="J73" s="148"/>
      <c r="K73" s="148"/>
      <c r="L73" s="148"/>
      <c r="M73" s="148"/>
      <c r="N73" s="148"/>
      <c r="O73" s="149"/>
    </row>
    <row r="74" spans="2:15" s="116" customFormat="1" ht="45">
      <c r="B74" s="136" t="s">
        <v>117</v>
      </c>
      <c r="C74" s="137" t="s">
        <v>39</v>
      </c>
      <c r="D74" s="138" t="s">
        <v>290</v>
      </c>
      <c r="E74" s="137" t="s">
        <v>31</v>
      </c>
      <c r="F74" s="140" t="s">
        <v>114</v>
      </c>
      <c r="G74" s="141"/>
      <c r="H74" s="141"/>
      <c r="I74" s="114" t="s">
        <v>32</v>
      </c>
      <c r="J74" s="114" t="s">
        <v>288</v>
      </c>
      <c r="K74" s="114" t="s">
        <v>115</v>
      </c>
      <c r="L74" s="114" t="s">
        <v>33</v>
      </c>
      <c r="M74" s="115" t="s">
        <v>319</v>
      </c>
      <c r="N74" s="115" t="s">
        <v>318</v>
      </c>
      <c r="O74" s="143" t="s">
        <v>100</v>
      </c>
    </row>
    <row r="75" spans="2:15" s="116" customFormat="1" ht="15">
      <c r="B75" s="136"/>
      <c r="C75" s="137"/>
      <c r="D75" s="139"/>
      <c r="E75" s="137"/>
      <c r="F75" s="114" t="s">
        <v>291</v>
      </c>
      <c r="G75" s="114" t="s">
        <v>292</v>
      </c>
      <c r="H75" s="114" t="s">
        <v>293</v>
      </c>
      <c r="I75" s="114" t="s">
        <v>287</v>
      </c>
      <c r="J75" s="114" t="s">
        <v>287</v>
      </c>
      <c r="K75" s="114" t="s">
        <v>286</v>
      </c>
      <c r="L75" s="114" t="s">
        <v>281</v>
      </c>
      <c r="M75" s="140" t="s">
        <v>285</v>
      </c>
      <c r="N75" s="145"/>
      <c r="O75" s="144"/>
    </row>
    <row r="76" spans="2:15" ht="15" customHeight="1">
      <c r="B76" s="133" t="s">
        <v>118</v>
      </c>
      <c r="C76" s="134"/>
      <c r="D76" s="134"/>
      <c r="E76" s="134"/>
      <c r="F76" s="134"/>
      <c r="G76" s="134"/>
      <c r="H76" s="134"/>
      <c r="I76" s="134"/>
      <c r="J76" s="134"/>
      <c r="K76" s="134"/>
      <c r="L76" s="134"/>
      <c r="M76" s="134"/>
      <c r="N76" s="134"/>
      <c r="O76" s="135"/>
    </row>
    <row r="77" spans="2:15" ht="15" customHeight="1">
      <c r="B77" s="117">
        <v>1</v>
      </c>
      <c r="C77" s="166" t="s">
        <v>320</v>
      </c>
      <c r="D77" s="166" t="s">
        <v>301</v>
      </c>
      <c r="E77" s="167">
        <v>1</v>
      </c>
      <c r="F77" s="167">
        <v>55</v>
      </c>
      <c r="G77" s="167">
        <v>50</v>
      </c>
      <c r="H77" s="167">
        <v>3</v>
      </c>
      <c r="I77" s="168">
        <v>3.25</v>
      </c>
      <c r="J77" s="167">
        <v>3</v>
      </c>
      <c r="K77" s="169">
        <v>1724.1379310344828</v>
      </c>
      <c r="L77" s="170">
        <v>13.37</v>
      </c>
      <c r="M77" s="166">
        <v>22.874206999999998</v>
      </c>
      <c r="N77" s="166">
        <v>82.225279999999998</v>
      </c>
      <c r="O77" s="171">
        <v>5</v>
      </c>
    </row>
    <row r="78" spans="2:15" ht="15" customHeight="1">
      <c r="B78" s="117">
        <v>2</v>
      </c>
      <c r="C78" s="166" t="s">
        <v>320</v>
      </c>
      <c r="D78" s="166" t="s">
        <v>302</v>
      </c>
      <c r="E78" s="167">
        <v>1</v>
      </c>
      <c r="F78" s="167">
        <v>55</v>
      </c>
      <c r="G78" s="167">
        <v>50</v>
      </c>
      <c r="H78" s="167">
        <v>3</v>
      </c>
      <c r="I78" s="168">
        <v>2</v>
      </c>
      <c r="J78" s="167">
        <v>1.75</v>
      </c>
      <c r="K78" s="169">
        <v>1005.7471264367816</v>
      </c>
      <c r="L78" s="170">
        <v>13.37</v>
      </c>
      <c r="M78" s="166">
        <v>22.874974999999999</v>
      </c>
      <c r="N78" s="166">
        <v>82.224182999999996</v>
      </c>
      <c r="O78" s="171">
        <v>5</v>
      </c>
    </row>
    <row r="79" spans="2:15" ht="15" customHeight="1">
      <c r="B79" s="117">
        <v>3</v>
      </c>
      <c r="C79" s="166" t="s">
        <v>320</v>
      </c>
      <c r="D79" s="166" t="s">
        <v>303</v>
      </c>
      <c r="E79" s="167">
        <v>1</v>
      </c>
      <c r="F79" s="167">
        <v>55</v>
      </c>
      <c r="G79" s="167">
        <v>50</v>
      </c>
      <c r="H79" s="167">
        <v>3</v>
      </c>
      <c r="I79" s="168">
        <v>2</v>
      </c>
      <c r="J79" s="167">
        <v>1.75</v>
      </c>
      <c r="K79" s="169">
        <v>1005.7471264367816</v>
      </c>
      <c r="L79" s="170">
        <v>13.37</v>
      </c>
      <c r="M79" s="166">
        <v>22.874376999999999</v>
      </c>
      <c r="N79" s="166">
        <v>82.228390000000005</v>
      </c>
      <c r="O79" s="171">
        <v>5</v>
      </c>
    </row>
    <row r="80" spans="2:15" ht="15" customHeight="1">
      <c r="B80" s="117">
        <v>4</v>
      </c>
      <c r="C80" s="166" t="s">
        <v>320</v>
      </c>
      <c r="D80" s="166" t="s">
        <v>304</v>
      </c>
      <c r="E80" s="167">
        <v>1</v>
      </c>
      <c r="F80" s="167">
        <v>55</v>
      </c>
      <c r="G80" s="167">
        <v>50</v>
      </c>
      <c r="H80" s="167">
        <v>3</v>
      </c>
      <c r="I80" s="168">
        <v>2</v>
      </c>
      <c r="J80" s="167">
        <v>1.66</v>
      </c>
      <c r="K80" s="169">
        <v>954.02298850574709</v>
      </c>
      <c r="L80" s="170">
        <v>13.37</v>
      </c>
      <c r="M80" s="166">
        <v>22.874880000000001</v>
      </c>
      <c r="N80" s="166">
        <v>82.236180000000004</v>
      </c>
      <c r="O80" s="171">
        <v>5</v>
      </c>
    </row>
    <row r="81" spans="2:15" ht="15" customHeight="1">
      <c r="B81" s="117">
        <v>5</v>
      </c>
      <c r="C81" s="166" t="s">
        <v>321</v>
      </c>
      <c r="D81" s="166" t="s">
        <v>305</v>
      </c>
      <c r="E81" s="167">
        <v>1</v>
      </c>
      <c r="F81" s="167">
        <v>20</v>
      </c>
      <c r="G81" s="167">
        <v>20</v>
      </c>
      <c r="H81" s="167">
        <v>3</v>
      </c>
      <c r="I81" s="168">
        <v>1</v>
      </c>
      <c r="J81" s="167">
        <v>0.8</v>
      </c>
      <c r="K81" s="169">
        <v>459.77011494252878</v>
      </c>
      <c r="L81" s="170">
        <v>1.5</v>
      </c>
      <c r="M81" s="166">
        <v>22.875122999999999</v>
      </c>
      <c r="N81" s="166">
        <v>82.224142999999998</v>
      </c>
      <c r="O81" s="171">
        <v>2</v>
      </c>
    </row>
    <row r="82" spans="2:15" ht="15" customHeight="1">
      <c r="B82" s="117">
        <v>6</v>
      </c>
      <c r="C82" s="166" t="s">
        <v>224</v>
      </c>
      <c r="D82" s="166" t="s">
        <v>306</v>
      </c>
      <c r="E82" s="167">
        <v>1</v>
      </c>
      <c r="F82" s="167">
        <v>0</v>
      </c>
      <c r="G82" s="167">
        <v>6</v>
      </c>
      <c r="H82" s="167">
        <v>9</v>
      </c>
      <c r="I82" s="172">
        <v>1.97</v>
      </c>
      <c r="J82" s="167">
        <v>0.78</v>
      </c>
      <c r="K82" s="169">
        <v>448.27586206896552</v>
      </c>
      <c r="L82" s="170">
        <v>2.02</v>
      </c>
      <c r="M82" s="166">
        <v>22.875374999999998</v>
      </c>
      <c r="N82" s="166">
        <v>82.224148</v>
      </c>
      <c r="O82" s="171">
        <v>1</v>
      </c>
    </row>
    <row r="83" spans="2:15" ht="15" customHeight="1">
      <c r="B83" s="117">
        <v>7</v>
      </c>
      <c r="C83" s="166" t="s">
        <v>224</v>
      </c>
      <c r="D83" s="166" t="s">
        <v>307</v>
      </c>
      <c r="E83" s="167">
        <v>1</v>
      </c>
      <c r="F83" s="167">
        <v>0</v>
      </c>
      <c r="G83" s="167">
        <v>6</v>
      </c>
      <c r="H83" s="167">
        <v>9</v>
      </c>
      <c r="I83" s="168">
        <v>1.97</v>
      </c>
      <c r="J83" s="167">
        <v>0.78</v>
      </c>
      <c r="K83" s="169">
        <v>448.27586206896552</v>
      </c>
      <c r="L83" s="170">
        <v>2.02</v>
      </c>
      <c r="M83" s="166">
        <v>22.874442999999999</v>
      </c>
      <c r="N83" s="166">
        <v>82.224272999999997</v>
      </c>
      <c r="O83" s="171">
        <v>1</v>
      </c>
    </row>
    <row r="84" spans="2:15" ht="15" customHeight="1">
      <c r="B84" s="117">
        <v>8</v>
      </c>
      <c r="C84" s="166" t="s">
        <v>224</v>
      </c>
      <c r="D84" s="166" t="s">
        <v>308</v>
      </c>
      <c r="E84" s="167">
        <v>1</v>
      </c>
      <c r="F84" s="167">
        <v>0</v>
      </c>
      <c r="G84" s="167">
        <v>6</v>
      </c>
      <c r="H84" s="167">
        <v>9</v>
      </c>
      <c r="I84" s="168">
        <v>1.97</v>
      </c>
      <c r="J84" s="167">
        <v>0.78</v>
      </c>
      <c r="K84" s="169">
        <v>448.27586206896552</v>
      </c>
      <c r="L84" s="170">
        <v>2.02</v>
      </c>
      <c r="M84" s="166">
        <v>22.874177</v>
      </c>
      <c r="N84" s="166">
        <v>82.223190000000002</v>
      </c>
      <c r="O84" s="171">
        <v>1</v>
      </c>
    </row>
    <row r="85" spans="2:15" ht="15" customHeight="1">
      <c r="B85" s="117">
        <v>9</v>
      </c>
      <c r="C85" s="166" t="s">
        <v>224</v>
      </c>
      <c r="D85" s="166" t="s">
        <v>309</v>
      </c>
      <c r="E85" s="167">
        <v>1</v>
      </c>
      <c r="F85" s="167">
        <v>0</v>
      </c>
      <c r="G85" s="167">
        <v>6</v>
      </c>
      <c r="H85" s="167">
        <v>9</v>
      </c>
      <c r="I85" s="168">
        <v>1.97</v>
      </c>
      <c r="J85" s="167">
        <v>0.78</v>
      </c>
      <c r="K85" s="169">
        <v>448.27586206896552</v>
      </c>
      <c r="L85" s="170">
        <v>2.02</v>
      </c>
      <c r="M85" s="166">
        <v>22.874224999999999</v>
      </c>
      <c r="N85" s="166">
        <v>82.224182999999996</v>
      </c>
      <c r="O85" s="171">
        <v>1</v>
      </c>
    </row>
    <row r="86" spans="2:15" ht="15" customHeight="1">
      <c r="B86" s="117">
        <v>10</v>
      </c>
      <c r="C86" s="166" t="s">
        <v>224</v>
      </c>
      <c r="D86" s="166" t="s">
        <v>310</v>
      </c>
      <c r="E86" s="167">
        <v>1</v>
      </c>
      <c r="F86" s="167">
        <v>0</v>
      </c>
      <c r="G86" s="167">
        <v>6</v>
      </c>
      <c r="H86" s="167">
        <v>9</v>
      </c>
      <c r="I86" s="168">
        <v>1.97</v>
      </c>
      <c r="J86" s="167">
        <v>0.78</v>
      </c>
      <c r="K86" s="169">
        <v>448.27586206896552</v>
      </c>
      <c r="L86" s="170">
        <v>2.02</v>
      </c>
      <c r="M86" s="166">
        <v>22.874117999999999</v>
      </c>
      <c r="N86" s="166">
        <v>82.224243000000001</v>
      </c>
      <c r="O86" s="171">
        <v>1</v>
      </c>
    </row>
    <row r="87" spans="2:15" ht="15" customHeight="1">
      <c r="B87" s="117">
        <v>11</v>
      </c>
      <c r="C87" s="166" t="s">
        <v>224</v>
      </c>
      <c r="D87" s="166" t="s">
        <v>311</v>
      </c>
      <c r="E87" s="167">
        <v>1</v>
      </c>
      <c r="F87" s="167">
        <v>0</v>
      </c>
      <c r="G87" s="167">
        <v>6</v>
      </c>
      <c r="H87" s="167">
        <v>9</v>
      </c>
      <c r="I87" s="168">
        <v>1.97</v>
      </c>
      <c r="J87" s="167">
        <v>0.78</v>
      </c>
      <c r="K87" s="169">
        <v>448.27586206896552</v>
      </c>
      <c r="L87" s="170">
        <v>2.02</v>
      </c>
      <c r="M87" s="166">
        <v>22.873567000000001</v>
      </c>
      <c r="N87" s="166">
        <v>82.225710000000007</v>
      </c>
      <c r="O87" s="171">
        <v>1</v>
      </c>
    </row>
    <row r="88" spans="2:15" ht="15" customHeight="1">
      <c r="B88" s="117">
        <v>12</v>
      </c>
      <c r="C88" s="166" t="s">
        <v>224</v>
      </c>
      <c r="D88" s="166" t="s">
        <v>312</v>
      </c>
      <c r="E88" s="167">
        <v>1</v>
      </c>
      <c r="F88" s="167">
        <v>0</v>
      </c>
      <c r="G88" s="167">
        <v>6</v>
      </c>
      <c r="H88" s="167">
        <v>9</v>
      </c>
      <c r="I88" s="168">
        <v>1.97</v>
      </c>
      <c r="J88" s="167">
        <v>0.78</v>
      </c>
      <c r="K88" s="169">
        <v>448.27586206896552</v>
      </c>
      <c r="L88" s="170">
        <v>2.02</v>
      </c>
      <c r="M88" s="166">
        <v>22.874144999999999</v>
      </c>
      <c r="N88" s="166">
        <v>82.222572999999997</v>
      </c>
      <c r="O88" s="171">
        <v>1</v>
      </c>
    </row>
    <row r="89" spans="2:15" ht="15" customHeight="1">
      <c r="B89" s="117">
        <v>13</v>
      </c>
      <c r="C89" s="166" t="s">
        <v>321</v>
      </c>
      <c r="D89" s="166" t="s">
        <v>313</v>
      </c>
      <c r="E89" s="167">
        <v>1</v>
      </c>
      <c r="F89" s="167">
        <v>20</v>
      </c>
      <c r="G89" s="167">
        <v>20</v>
      </c>
      <c r="H89" s="167">
        <v>3</v>
      </c>
      <c r="I89" s="168">
        <v>1.3</v>
      </c>
      <c r="J89" s="167">
        <v>1.17</v>
      </c>
      <c r="K89" s="169">
        <v>672.41379310344826</v>
      </c>
      <c r="L89" s="170">
        <v>1.5</v>
      </c>
      <c r="M89" s="166">
        <v>22.874766999999999</v>
      </c>
      <c r="N89" s="166">
        <v>82.228189999999998</v>
      </c>
      <c r="O89" s="171">
        <v>2</v>
      </c>
    </row>
    <row r="90" spans="2:15" ht="15" customHeight="1">
      <c r="B90" s="117">
        <v>14</v>
      </c>
      <c r="C90" s="166" t="s">
        <v>321</v>
      </c>
      <c r="D90" s="166" t="s">
        <v>314</v>
      </c>
      <c r="E90" s="167">
        <v>1</v>
      </c>
      <c r="F90" s="167">
        <v>20</v>
      </c>
      <c r="G90" s="167">
        <v>20</v>
      </c>
      <c r="H90" s="167">
        <v>3</v>
      </c>
      <c r="I90" s="168">
        <v>1.3</v>
      </c>
      <c r="J90" s="167">
        <v>1.17</v>
      </c>
      <c r="K90" s="169">
        <v>672.41379310344826</v>
      </c>
      <c r="L90" s="170">
        <v>1.5</v>
      </c>
      <c r="M90" s="166">
        <v>22.87435</v>
      </c>
      <c r="N90" s="166">
        <v>82.236779999999996</v>
      </c>
      <c r="O90" s="171">
        <v>2</v>
      </c>
    </row>
    <row r="91" spans="2:15" ht="15" customHeight="1">
      <c r="B91" s="117">
        <v>15</v>
      </c>
      <c r="C91" s="166" t="s">
        <v>322</v>
      </c>
      <c r="D91" s="166" t="s">
        <v>315</v>
      </c>
      <c r="E91" s="167">
        <v>1</v>
      </c>
      <c r="F91" s="167">
        <v>55</v>
      </c>
      <c r="G91" s="167">
        <v>50</v>
      </c>
      <c r="H91" s="167">
        <v>3</v>
      </c>
      <c r="I91" s="168">
        <v>8.83</v>
      </c>
      <c r="J91" s="167">
        <v>7.9470000000000001</v>
      </c>
      <c r="K91" s="169">
        <v>4567.2413793103451</v>
      </c>
      <c r="L91" s="170">
        <v>13.37</v>
      </c>
      <c r="M91" s="166">
        <v>22.875122999999999</v>
      </c>
      <c r="N91" s="166">
        <v>82.224123000000006</v>
      </c>
      <c r="O91" s="171">
        <v>5</v>
      </c>
    </row>
    <row r="92" spans="2:15" ht="15" customHeight="1">
      <c r="B92" s="117">
        <v>16</v>
      </c>
      <c r="C92" s="166" t="s">
        <v>224</v>
      </c>
      <c r="D92" s="166" t="s">
        <v>316</v>
      </c>
      <c r="E92" s="167">
        <v>1</v>
      </c>
      <c r="F92" s="167">
        <v>0</v>
      </c>
      <c r="G92" s="167">
        <v>6</v>
      </c>
      <c r="H92" s="167">
        <v>9</v>
      </c>
      <c r="I92" s="172">
        <v>1.97</v>
      </c>
      <c r="J92" s="167">
        <v>0.78</v>
      </c>
      <c r="K92" s="169">
        <v>448.27586206896552</v>
      </c>
      <c r="L92" s="170">
        <v>2.02</v>
      </c>
      <c r="M92" s="166">
        <v>22.875045</v>
      </c>
      <c r="N92" s="166">
        <v>82.224857999999998</v>
      </c>
      <c r="O92" s="171">
        <v>1</v>
      </c>
    </row>
    <row r="93" spans="2:15" ht="15" customHeight="1">
      <c r="B93" s="117">
        <v>17</v>
      </c>
      <c r="C93" s="166" t="s">
        <v>224</v>
      </c>
      <c r="D93" s="166" t="s">
        <v>317</v>
      </c>
      <c r="E93" s="167">
        <v>1</v>
      </c>
      <c r="F93" s="167">
        <v>0</v>
      </c>
      <c r="G93" s="167">
        <v>6</v>
      </c>
      <c r="H93" s="167">
        <v>9</v>
      </c>
      <c r="I93" s="172">
        <v>1.97</v>
      </c>
      <c r="J93" s="167">
        <v>0.78</v>
      </c>
      <c r="K93" s="169">
        <v>448.27586206896552</v>
      </c>
      <c r="L93" s="170">
        <v>2.02</v>
      </c>
      <c r="M93" s="166">
        <v>22.874673000000001</v>
      </c>
      <c r="N93" s="166">
        <v>82.224132999999995</v>
      </c>
      <c r="O93" s="171">
        <v>1</v>
      </c>
    </row>
    <row r="94" spans="2:15" ht="15" customHeight="1">
      <c r="B94" s="117">
        <v>18</v>
      </c>
      <c r="C94" s="173" t="s">
        <v>373</v>
      </c>
      <c r="D94" s="173" t="s">
        <v>323</v>
      </c>
      <c r="E94" s="167">
        <v>1</v>
      </c>
      <c r="F94" s="167">
        <v>60</v>
      </c>
      <c r="G94" s="167">
        <v>60</v>
      </c>
      <c r="H94" s="167">
        <v>0</v>
      </c>
      <c r="I94" s="173">
        <v>0.8</v>
      </c>
      <c r="J94" s="167">
        <v>0.63</v>
      </c>
      <c r="K94" s="169">
        <v>332</v>
      </c>
      <c r="L94" s="170">
        <v>0.5</v>
      </c>
      <c r="M94" s="173">
        <v>22.873087999999999</v>
      </c>
      <c r="N94" s="173">
        <v>82.235500000000002</v>
      </c>
      <c r="O94" s="171">
        <v>1</v>
      </c>
    </row>
    <row r="95" spans="2:15" ht="15" customHeight="1">
      <c r="B95" s="117">
        <v>19</v>
      </c>
      <c r="C95" s="173" t="s">
        <v>373</v>
      </c>
      <c r="D95" s="173" t="s">
        <v>324</v>
      </c>
      <c r="E95" s="167">
        <v>1</v>
      </c>
      <c r="F95" s="167">
        <v>60</v>
      </c>
      <c r="G95" s="167">
        <v>60</v>
      </c>
      <c r="H95" s="167">
        <v>0</v>
      </c>
      <c r="I95" s="173">
        <v>0.8</v>
      </c>
      <c r="J95" s="167">
        <v>0.63</v>
      </c>
      <c r="K95" s="169">
        <v>332</v>
      </c>
      <c r="L95" s="170" t="s">
        <v>453</v>
      </c>
      <c r="M95" s="173">
        <v>22.873166999999999</v>
      </c>
      <c r="N95" s="173">
        <v>82.235062999999997</v>
      </c>
      <c r="O95" s="171">
        <v>1</v>
      </c>
    </row>
    <row r="96" spans="2:15" ht="15" customHeight="1">
      <c r="B96" s="117">
        <v>20</v>
      </c>
      <c r="C96" s="173" t="s">
        <v>321</v>
      </c>
      <c r="D96" s="173" t="s">
        <v>324</v>
      </c>
      <c r="E96" s="167">
        <v>1</v>
      </c>
      <c r="F96" s="167">
        <v>20</v>
      </c>
      <c r="G96" s="167">
        <v>20</v>
      </c>
      <c r="H96" s="167">
        <v>3</v>
      </c>
      <c r="I96" s="166">
        <v>1.49</v>
      </c>
      <c r="J96" s="167">
        <v>1.32</v>
      </c>
      <c r="K96" s="169">
        <v>694.73684210526324</v>
      </c>
      <c r="L96" s="170">
        <v>1.5</v>
      </c>
      <c r="M96" s="173">
        <v>22.902163999999999</v>
      </c>
      <c r="N96" s="173">
        <v>82.217753999999999</v>
      </c>
      <c r="O96" s="171">
        <v>2</v>
      </c>
    </row>
    <row r="97" spans="2:15" ht="15" customHeight="1">
      <c r="B97" s="117">
        <v>21</v>
      </c>
      <c r="C97" s="173" t="s">
        <v>321</v>
      </c>
      <c r="D97" s="173" t="s">
        <v>325</v>
      </c>
      <c r="E97" s="167">
        <v>1</v>
      </c>
      <c r="F97" s="167">
        <v>20</v>
      </c>
      <c r="G97" s="167">
        <v>20</v>
      </c>
      <c r="H97" s="167">
        <v>3</v>
      </c>
      <c r="I97" s="166">
        <v>1.49</v>
      </c>
      <c r="J97" s="167">
        <v>1.32</v>
      </c>
      <c r="K97" s="169">
        <v>694.73684210526324</v>
      </c>
      <c r="L97" s="170">
        <v>1.5</v>
      </c>
      <c r="M97" s="173">
        <v>22.874358000000001</v>
      </c>
      <c r="N97" s="173">
        <v>82.236033000000006</v>
      </c>
      <c r="O97" s="171">
        <v>2</v>
      </c>
    </row>
    <row r="98" spans="2:15" ht="15" customHeight="1">
      <c r="B98" s="117">
        <v>22</v>
      </c>
      <c r="C98" s="173" t="s">
        <v>321</v>
      </c>
      <c r="D98" s="173" t="s">
        <v>326</v>
      </c>
      <c r="E98" s="167">
        <v>1</v>
      </c>
      <c r="F98" s="167">
        <v>20</v>
      </c>
      <c r="G98" s="167">
        <v>20</v>
      </c>
      <c r="H98" s="167">
        <v>3</v>
      </c>
      <c r="I98" s="166">
        <v>1.49</v>
      </c>
      <c r="J98" s="167">
        <v>1.32</v>
      </c>
      <c r="K98" s="169">
        <v>694.73684210526324</v>
      </c>
      <c r="L98" s="170">
        <v>1.5</v>
      </c>
      <c r="M98" s="173">
        <v>22.874354</v>
      </c>
      <c r="N98" s="173">
        <v>82.235991999999996</v>
      </c>
      <c r="O98" s="171">
        <v>2</v>
      </c>
    </row>
    <row r="99" spans="2:15" ht="15" customHeight="1">
      <c r="B99" s="117">
        <v>23</v>
      </c>
      <c r="C99" s="173" t="s">
        <v>321</v>
      </c>
      <c r="D99" s="173" t="s">
        <v>327</v>
      </c>
      <c r="E99" s="167">
        <v>1</v>
      </c>
      <c r="F99" s="167">
        <v>20</v>
      </c>
      <c r="G99" s="167">
        <v>20</v>
      </c>
      <c r="H99" s="167">
        <v>3</v>
      </c>
      <c r="I99" s="166">
        <v>1.49</v>
      </c>
      <c r="J99" s="167">
        <v>1.32</v>
      </c>
      <c r="K99" s="169">
        <v>694.73684210526324</v>
      </c>
      <c r="L99" s="170">
        <v>1.5</v>
      </c>
      <c r="M99" s="173">
        <v>22.874324999999999</v>
      </c>
      <c r="N99" s="173">
        <v>82.235879999999995</v>
      </c>
      <c r="O99" s="171">
        <v>2</v>
      </c>
    </row>
    <row r="100" spans="2:15" ht="15" customHeight="1">
      <c r="B100" s="117">
        <v>24</v>
      </c>
      <c r="C100" s="173" t="s">
        <v>321</v>
      </c>
      <c r="D100" s="173" t="s">
        <v>328</v>
      </c>
      <c r="E100" s="167">
        <v>1</v>
      </c>
      <c r="F100" s="167">
        <v>20</v>
      </c>
      <c r="G100" s="167">
        <v>20</v>
      </c>
      <c r="H100" s="167">
        <v>3</v>
      </c>
      <c r="I100" s="166">
        <v>1.49</v>
      </c>
      <c r="J100" s="167">
        <v>1.32</v>
      </c>
      <c r="K100" s="169">
        <v>694.73684210526324</v>
      </c>
      <c r="L100" s="170">
        <v>1.5</v>
      </c>
      <c r="M100" s="173">
        <v>22.870528</v>
      </c>
      <c r="N100" s="173">
        <v>82.234560999999999</v>
      </c>
      <c r="O100" s="171">
        <v>2</v>
      </c>
    </row>
    <row r="101" spans="2:15" ht="15" customHeight="1">
      <c r="B101" s="117">
        <v>25</v>
      </c>
      <c r="C101" s="173" t="s">
        <v>374</v>
      </c>
      <c r="D101" s="173" t="s">
        <v>329</v>
      </c>
      <c r="E101" s="167">
        <v>1</v>
      </c>
      <c r="F101" s="167">
        <v>10</v>
      </c>
      <c r="G101" s="167">
        <v>10</v>
      </c>
      <c r="H101" s="167">
        <v>3</v>
      </c>
      <c r="I101" s="166">
        <v>0.43</v>
      </c>
      <c r="J101" s="167">
        <v>0.32</v>
      </c>
      <c r="K101" s="169">
        <v>168.42105263157896</v>
      </c>
      <c r="L101" s="170">
        <v>0.5</v>
      </c>
      <c r="M101" s="166">
        <v>22.903929000000002</v>
      </c>
      <c r="N101" s="166">
        <v>82.226905000000002</v>
      </c>
      <c r="O101" s="171">
        <v>1</v>
      </c>
    </row>
    <row r="102" spans="2:15" ht="15" customHeight="1">
      <c r="B102" s="117">
        <v>26</v>
      </c>
      <c r="C102" s="173" t="s">
        <v>374</v>
      </c>
      <c r="D102" s="173" t="s">
        <v>330</v>
      </c>
      <c r="E102" s="167">
        <v>1</v>
      </c>
      <c r="F102" s="167">
        <v>10</v>
      </c>
      <c r="G102" s="167">
        <v>10</v>
      </c>
      <c r="H102" s="167">
        <v>3</v>
      </c>
      <c r="I102" s="166">
        <v>0.43</v>
      </c>
      <c r="J102" s="167">
        <v>0.32</v>
      </c>
      <c r="K102" s="169">
        <v>168.42105263157896</v>
      </c>
      <c r="L102" s="170">
        <v>0.5</v>
      </c>
      <c r="M102" s="173">
        <v>22.874404999999999</v>
      </c>
      <c r="N102" s="173">
        <v>82.237099999999998</v>
      </c>
      <c r="O102" s="171">
        <v>1</v>
      </c>
    </row>
    <row r="103" spans="2:15" ht="15" customHeight="1">
      <c r="B103" s="117">
        <v>27</v>
      </c>
      <c r="C103" s="173" t="s">
        <v>321</v>
      </c>
      <c r="D103" s="173" t="s">
        <v>330</v>
      </c>
      <c r="E103" s="167">
        <v>1</v>
      </c>
      <c r="F103" s="167">
        <v>20</v>
      </c>
      <c r="G103" s="167">
        <v>20</v>
      </c>
      <c r="H103" s="167">
        <v>3</v>
      </c>
      <c r="I103" s="166">
        <v>1.49</v>
      </c>
      <c r="J103" s="167">
        <v>1.32</v>
      </c>
      <c r="K103" s="169">
        <v>694.73684210526324</v>
      </c>
      <c r="L103" s="170">
        <v>1.5</v>
      </c>
      <c r="M103" s="173">
        <v>22.902163999999999</v>
      </c>
      <c r="N103" s="173">
        <v>82.217454000000004</v>
      </c>
      <c r="O103" s="171">
        <v>2</v>
      </c>
    </row>
    <row r="104" spans="2:15" ht="15" customHeight="1">
      <c r="B104" s="117">
        <v>28</v>
      </c>
      <c r="C104" s="173" t="s">
        <v>373</v>
      </c>
      <c r="D104" s="173" t="s">
        <v>331</v>
      </c>
      <c r="E104" s="167">
        <v>1</v>
      </c>
      <c r="F104" s="167">
        <v>60</v>
      </c>
      <c r="G104" s="167">
        <v>60</v>
      </c>
      <c r="H104" s="167">
        <v>0</v>
      </c>
      <c r="I104" s="173">
        <v>0.8</v>
      </c>
      <c r="J104" s="167">
        <v>0.63</v>
      </c>
      <c r="K104" s="169">
        <v>332</v>
      </c>
      <c r="L104" s="170">
        <v>0.8</v>
      </c>
      <c r="M104" s="173">
        <v>22.873255</v>
      </c>
      <c r="N104" s="173">
        <v>82.235628000000005</v>
      </c>
      <c r="O104" s="171">
        <v>1</v>
      </c>
    </row>
    <row r="105" spans="2:15" ht="15" customHeight="1">
      <c r="B105" s="117">
        <v>29</v>
      </c>
      <c r="C105" s="173" t="s">
        <v>375</v>
      </c>
      <c r="D105" s="173" t="s">
        <v>331</v>
      </c>
      <c r="E105" s="167">
        <v>1</v>
      </c>
      <c r="F105" s="167">
        <v>55</v>
      </c>
      <c r="G105" s="167">
        <v>50</v>
      </c>
      <c r="H105" s="167">
        <v>3</v>
      </c>
      <c r="I105" s="166">
        <v>10.82</v>
      </c>
      <c r="J105" s="167">
        <v>10.050000000000001</v>
      </c>
      <c r="K105" s="169">
        <v>5289.4736842105267</v>
      </c>
      <c r="L105" s="170">
        <v>13.37</v>
      </c>
      <c r="M105" s="173">
        <v>22.897568</v>
      </c>
      <c r="N105" s="173">
        <v>82.219143000000003</v>
      </c>
      <c r="O105" s="171">
        <v>5</v>
      </c>
    </row>
    <row r="106" spans="2:15" ht="15" customHeight="1">
      <c r="B106" s="117">
        <v>30</v>
      </c>
      <c r="C106" s="173" t="s">
        <v>321</v>
      </c>
      <c r="D106" s="173" t="s">
        <v>332</v>
      </c>
      <c r="E106" s="167">
        <v>1</v>
      </c>
      <c r="F106" s="167">
        <v>20</v>
      </c>
      <c r="G106" s="167">
        <v>20</v>
      </c>
      <c r="H106" s="167">
        <v>3</v>
      </c>
      <c r="I106" s="166">
        <v>1.49</v>
      </c>
      <c r="J106" s="167">
        <v>1.32</v>
      </c>
      <c r="K106" s="169">
        <v>694.73684210526324</v>
      </c>
      <c r="L106" s="170">
        <v>1.5</v>
      </c>
      <c r="M106" s="173">
        <v>22.873211999999999</v>
      </c>
      <c r="N106" s="173">
        <v>82.235545000000002</v>
      </c>
      <c r="O106" s="171">
        <v>2</v>
      </c>
    </row>
    <row r="107" spans="2:15" ht="15" customHeight="1">
      <c r="B107" s="117">
        <v>31</v>
      </c>
      <c r="C107" s="173" t="s">
        <v>373</v>
      </c>
      <c r="D107" s="173" t="s">
        <v>333</v>
      </c>
      <c r="E107" s="167">
        <v>1</v>
      </c>
      <c r="F107" s="167">
        <v>60</v>
      </c>
      <c r="G107" s="167">
        <v>60</v>
      </c>
      <c r="H107" s="167">
        <v>0</v>
      </c>
      <c r="I107" s="173">
        <v>0.8</v>
      </c>
      <c r="J107" s="167">
        <v>0.63</v>
      </c>
      <c r="K107" s="169">
        <v>332</v>
      </c>
      <c r="L107" s="170">
        <v>0.15</v>
      </c>
      <c r="M107" s="173">
        <v>22.8731981</v>
      </c>
      <c r="N107" s="173">
        <v>82.235529999999997</v>
      </c>
      <c r="O107" s="171">
        <v>1</v>
      </c>
    </row>
    <row r="108" spans="2:15" ht="15" customHeight="1">
      <c r="B108" s="117">
        <v>32</v>
      </c>
      <c r="C108" s="173" t="s">
        <v>375</v>
      </c>
      <c r="D108" s="173" t="s">
        <v>333</v>
      </c>
      <c r="E108" s="167">
        <v>1</v>
      </c>
      <c r="F108" s="167">
        <v>55</v>
      </c>
      <c r="G108" s="167">
        <v>50</v>
      </c>
      <c r="H108" s="167">
        <v>3</v>
      </c>
      <c r="I108" s="166">
        <v>10.82</v>
      </c>
      <c r="J108" s="167">
        <v>10.050000000000001</v>
      </c>
      <c r="K108" s="169">
        <v>5289.4736842105267</v>
      </c>
      <c r="L108" s="170">
        <v>13.37</v>
      </c>
      <c r="M108" s="173">
        <v>22.902163999999999</v>
      </c>
      <c r="N108" s="173">
        <v>82.212354000000005</v>
      </c>
      <c r="O108" s="171">
        <v>5</v>
      </c>
    </row>
    <row r="109" spans="2:15" ht="15" customHeight="1">
      <c r="B109" s="117">
        <v>33</v>
      </c>
      <c r="C109" s="173" t="s">
        <v>373</v>
      </c>
      <c r="D109" s="173" t="s">
        <v>334</v>
      </c>
      <c r="E109" s="167">
        <v>1</v>
      </c>
      <c r="F109" s="167">
        <v>60</v>
      </c>
      <c r="G109" s="167">
        <v>60</v>
      </c>
      <c r="H109" s="167">
        <v>0</v>
      </c>
      <c r="I109" s="173">
        <v>0.8</v>
      </c>
      <c r="J109" s="167">
        <v>0.63</v>
      </c>
      <c r="K109" s="169">
        <v>332</v>
      </c>
      <c r="L109" s="170">
        <v>0.95</v>
      </c>
      <c r="M109" s="173">
        <v>22.907195000000002</v>
      </c>
      <c r="N109" s="173">
        <v>82.232671999999994</v>
      </c>
      <c r="O109" s="171">
        <v>1</v>
      </c>
    </row>
    <row r="110" spans="2:15" ht="15" customHeight="1">
      <c r="B110" s="117">
        <v>34</v>
      </c>
      <c r="C110" s="173" t="s">
        <v>321</v>
      </c>
      <c r="D110" s="173" t="s">
        <v>335</v>
      </c>
      <c r="E110" s="167">
        <v>1</v>
      </c>
      <c r="F110" s="167">
        <v>20</v>
      </c>
      <c r="G110" s="167">
        <v>20</v>
      </c>
      <c r="H110" s="167">
        <v>3</v>
      </c>
      <c r="I110" s="166">
        <v>1.49</v>
      </c>
      <c r="J110" s="167">
        <v>1.32</v>
      </c>
      <c r="K110" s="169">
        <v>694.73684210526324</v>
      </c>
      <c r="L110" s="170">
        <v>1.5</v>
      </c>
      <c r="M110" s="173">
        <v>22.902063999999999</v>
      </c>
      <c r="N110" s="173">
        <v>82.217354</v>
      </c>
      <c r="O110" s="171">
        <v>2</v>
      </c>
    </row>
    <row r="111" spans="2:15" ht="15" customHeight="1">
      <c r="B111" s="117">
        <v>35</v>
      </c>
      <c r="C111" s="173" t="s">
        <v>321</v>
      </c>
      <c r="D111" s="173" t="s">
        <v>336</v>
      </c>
      <c r="E111" s="167">
        <v>1</v>
      </c>
      <c r="F111" s="167">
        <v>20</v>
      </c>
      <c r="G111" s="167">
        <v>20</v>
      </c>
      <c r="H111" s="167">
        <v>3</v>
      </c>
      <c r="I111" s="166">
        <v>1.49</v>
      </c>
      <c r="J111" s="167">
        <v>1.32</v>
      </c>
      <c r="K111" s="169">
        <v>694.73684210526324</v>
      </c>
      <c r="L111" s="170">
        <v>1.5</v>
      </c>
      <c r="M111" s="173">
        <v>22.827798999999999</v>
      </c>
      <c r="N111" s="173">
        <v>82.217813000000007</v>
      </c>
      <c r="O111" s="171">
        <v>2</v>
      </c>
    </row>
    <row r="112" spans="2:15" ht="15" customHeight="1">
      <c r="B112" s="117">
        <v>36</v>
      </c>
      <c r="C112" s="173" t="s">
        <v>321</v>
      </c>
      <c r="D112" s="173" t="s">
        <v>337</v>
      </c>
      <c r="E112" s="167">
        <v>1</v>
      </c>
      <c r="F112" s="167">
        <v>20</v>
      </c>
      <c r="G112" s="167">
        <v>20</v>
      </c>
      <c r="H112" s="167">
        <v>3</v>
      </c>
      <c r="I112" s="166">
        <v>1.49</v>
      </c>
      <c r="J112" s="167">
        <v>1.32</v>
      </c>
      <c r="K112" s="169">
        <v>694.73684210526324</v>
      </c>
      <c r="L112" s="170">
        <v>1.5</v>
      </c>
      <c r="M112" s="173">
        <v>22.904961</v>
      </c>
      <c r="N112" s="173">
        <v>82.233767999999998</v>
      </c>
      <c r="O112" s="171">
        <v>2</v>
      </c>
    </row>
    <row r="113" spans="2:15" ht="15" customHeight="1">
      <c r="B113" s="117">
        <v>37</v>
      </c>
      <c r="C113" s="173" t="s">
        <v>376</v>
      </c>
      <c r="D113" s="173" t="s">
        <v>338</v>
      </c>
      <c r="E113" s="167">
        <v>1</v>
      </c>
      <c r="F113" s="167">
        <v>20</v>
      </c>
      <c r="G113" s="167">
        <v>20</v>
      </c>
      <c r="H113" s="167">
        <v>3</v>
      </c>
      <c r="I113" s="166">
        <v>1.49</v>
      </c>
      <c r="J113" s="167">
        <v>1.32</v>
      </c>
      <c r="K113" s="169">
        <v>694.73684210526324</v>
      </c>
      <c r="L113" s="170">
        <v>1.5</v>
      </c>
      <c r="M113" s="173">
        <v>22.89864</v>
      </c>
      <c r="N113" s="173">
        <v>82.228803999999997</v>
      </c>
      <c r="O113" s="171">
        <v>2</v>
      </c>
    </row>
    <row r="114" spans="2:15" ht="15" customHeight="1">
      <c r="B114" s="117">
        <v>38</v>
      </c>
      <c r="C114" s="173" t="s">
        <v>375</v>
      </c>
      <c r="D114" s="173" t="s">
        <v>339</v>
      </c>
      <c r="E114" s="167">
        <v>1</v>
      </c>
      <c r="F114" s="167">
        <v>55</v>
      </c>
      <c r="G114" s="167">
        <v>50</v>
      </c>
      <c r="H114" s="167">
        <v>3</v>
      </c>
      <c r="I114" s="166">
        <v>10.82</v>
      </c>
      <c r="J114" s="167">
        <v>10.050000000000001</v>
      </c>
      <c r="K114" s="169">
        <v>5289.4736842105267</v>
      </c>
      <c r="L114" s="170">
        <v>13.37</v>
      </c>
      <c r="M114" s="173">
        <v>22.906407000000002</v>
      </c>
      <c r="N114" s="173">
        <v>82.233607000000006</v>
      </c>
      <c r="O114" s="171">
        <v>5</v>
      </c>
    </row>
    <row r="115" spans="2:15" ht="15" customHeight="1">
      <c r="B115" s="117">
        <v>39</v>
      </c>
      <c r="C115" s="173" t="s">
        <v>321</v>
      </c>
      <c r="D115" s="173" t="s">
        <v>340</v>
      </c>
      <c r="E115" s="167">
        <v>1</v>
      </c>
      <c r="F115" s="167">
        <v>20</v>
      </c>
      <c r="G115" s="167">
        <v>20</v>
      </c>
      <c r="H115" s="167">
        <v>3</v>
      </c>
      <c r="I115" s="166">
        <v>1.49</v>
      </c>
      <c r="J115" s="167">
        <v>1.32</v>
      </c>
      <c r="K115" s="169">
        <v>694.73684210526324</v>
      </c>
      <c r="L115" s="170">
        <v>1.5</v>
      </c>
      <c r="M115" s="173">
        <v>22.903262999999999</v>
      </c>
      <c r="N115" s="173">
        <v>82.218124000000003</v>
      </c>
      <c r="O115" s="171">
        <v>2</v>
      </c>
    </row>
    <row r="116" spans="2:15" ht="15" customHeight="1">
      <c r="B116" s="117">
        <v>40</v>
      </c>
      <c r="C116" s="173" t="s">
        <v>321</v>
      </c>
      <c r="D116" s="173" t="s">
        <v>341</v>
      </c>
      <c r="E116" s="167">
        <v>1</v>
      </c>
      <c r="F116" s="167">
        <v>20</v>
      </c>
      <c r="G116" s="167">
        <v>20</v>
      </c>
      <c r="H116" s="167">
        <v>3</v>
      </c>
      <c r="I116" s="166">
        <v>1.49</v>
      </c>
      <c r="J116" s="167">
        <v>1.32</v>
      </c>
      <c r="K116" s="169">
        <v>694.73684210526324</v>
      </c>
      <c r="L116" s="170">
        <v>1.5</v>
      </c>
      <c r="M116" s="173">
        <v>22.898728999999999</v>
      </c>
      <c r="N116" s="173">
        <v>82.217574999999997</v>
      </c>
      <c r="O116" s="171">
        <v>2</v>
      </c>
    </row>
    <row r="117" spans="2:15" ht="15" customHeight="1">
      <c r="B117" s="117">
        <v>41</v>
      </c>
      <c r="C117" s="173" t="s">
        <v>321</v>
      </c>
      <c r="D117" s="173" t="s">
        <v>342</v>
      </c>
      <c r="E117" s="167">
        <v>1</v>
      </c>
      <c r="F117" s="167">
        <v>20</v>
      </c>
      <c r="G117" s="167">
        <v>20</v>
      </c>
      <c r="H117" s="167">
        <v>3</v>
      </c>
      <c r="I117" s="166">
        <v>1.49</v>
      </c>
      <c r="J117" s="167">
        <v>1.32</v>
      </c>
      <c r="K117" s="169">
        <v>694.73684210526324</v>
      </c>
      <c r="L117" s="170">
        <v>1.5</v>
      </c>
      <c r="M117" s="173">
        <v>22.90221</v>
      </c>
      <c r="N117" s="173">
        <v>82.230084000000005</v>
      </c>
      <c r="O117" s="171">
        <v>2</v>
      </c>
    </row>
    <row r="118" spans="2:15" ht="15" customHeight="1">
      <c r="B118" s="117">
        <v>42</v>
      </c>
      <c r="C118" s="166" t="s">
        <v>321</v>
      </c>
      <c r="D118" s="166" t="s">
        <v>343</v>
      </c>
      <c r="E118" s="167">
        <v>1</v>
      </c>
      <c r="F118" s="167">
        <v>20</v>
      </c>
      <c r="G118" s="167">
        <v>20</v>
      </c>
      <c r="H118" s="167">
        <v>3</v>
      </c>
      <c r="I118" s="166">
        <v>1.49</v>
      </c>
      <c r="J118" s="167">
        <v>1.32</v>
      </c>
      <c r="K118" s="169">
        <v>694.73684210526324</v>
      </c>
      <c r="L118" s="170">
        <v>1.5</v>
      </c>
      <c r="M118" s="166">
        <v>22.902818</v>
      </c>
      <c r="N118" s="166">
        <v>82.221868999999998</v>
      </c>
      <c r="O118" s="171">
        <v>2</v>
      </c>
    </row>
    <row r="119" spans="2:15" ht="15" customHeight="1">
      <c r="B119" s="117">
        <v>43</v>
      </c>
      <c r="C119" s="166" t="s">
        <v>321</v>
      </c>
      <c r="D119" s="166" t="s">
        <v>344</v>
      </c>
      <c r="E119" s="167">
        <v>1</v>
      </c>
      <c r="F119" s="167">
        <v>20</v>
      </c>
      <c r="G119" s="167">
        <v>20</v>
      </c>
      <c r="H119" s="167">
        <v>3</v>
      </c>
      <c r="I119" s="166">
        <v>1.49</v>
      </c>
      <c r="J119" s="167">
        <v>1.32</v>
      </c>
      <c r="K119" s="169">
        <v>694.73684210526324</v>
      </c>
      <c r="L119" s="170">
        <v>1.5</v>
      </c>
      <c r="M119" s="166">
        <v>22.896863</v>
      </c>
      <c r="N119" s="166">
        <v>82.218609999999998</v>
      </c>
      <c r="O119" s="171">
        <v>2</v>
      </c>
    </row>
    <row r="120" spans="2:15" ht="15" customHeight="1">
      <c r="B120" s="117">
        <v>44</v>
      </c>
      <c r="C120" s="166" t="s">
        <v>321</v>
      </c>
      <c r="D120" s="166" t="s">
        <v>345</v>
      </c>
      <c r="E120" s="167">
        <v>1</v>
      </c>
      <c r="F120" s="167">
        <v>20</v>
      </c>
      <c r="G120" s="167">
        <v>20</v>
      </c>
      <c r="H120" s="167">
        <v>3</v>
      </c>
      <c r="I120" s="166">
        <v>1.49</v>
      </c>
      <c r="J120" s="167">
        <v>1.32</v>
      </c>
      <c r="K120" s="169">
        <v>694.73684210526324</v>
      </c>
      <c r="L120" s="170">
        <v>1.5</v>
      </c>
      <c r="M120" s="166">
        <v>22.896896000000002</v>
      </c>
      <c r="N120" s="166">
        <v>82.218520999999996</v>
      </c>
      <c r="O120" s="171">
        <v>2</v>
      </c>
    </row>
    <row r="121" spans="2:15" ht="15" customHeight="1">
      <c r="B121" s="117">
        <v>45</v>
      </c>
      <c r="C121" s="166" t="s">
        <v>373</v>
      </c>
      <c r="D121" s="166" t="s">
        <v>346</v>
      </c>
      <c r="E121" s="167">
        <v>1</v>
      </c>
      <c r="F121" s="167">
        <v>60</v>
      </c>
      <c r="G121" s="167">
        <v>60</v>
      </c>
      <c r="H121" s="167">
        <v>0</v>
      </c>
      <c r="I121" s="173">
        <v>0.8</v>
      </c>
      <c r="J121" s="167">
        <v>0.63</v>
      </c>
      <c r="K121" s="169">
        <v>332</v>
      </c>
      <c r="L121" s="170">
        <v>0.4</v>
      </c>
      <c r="M121" s="166">
        <v>22.863804999999999</v>
      </c>
      <c r="N121" s="166">
        <v>82.224157000000005</v>
      </c>
      <c r="O121" s="171">
        <v>1</v>
      </c>
    </row>
    <row r="122" spans="2:15" ht="15" customHeight="1">
      <c r="B122" s="117">
        <v>46</v>
      </c>
      <c r="C122" s="166" t="s">
        <v>375</v>
      </c>
      <c r="D122" s="166" t="s">
        <v>346</v>
      </c>
      <c r="E122" s="167">
        <v>1</v>
      </c>
      <c r="F122" s="167">
        <v>55</v>
      </c>
      <c r="G122" s="167">
        <v>50</v>
      </c>
      <c r="H122" s="167">
        <v>3</v>
      </c>
      <c r="I122" s="166">
        <v>10.82</v>
      </c>
      <c r="J122" s="167">
        <v>10.050000000000001</v>
      </c>
      <c r="K122" s="169">
        <v>5289.4736842105267</v>
      </c>
      <c r="L122" s="170">
        <v>13.37</v>
      </c>
      <c r="M122" s="166">
        <v>22.874217999999999</v>
      </c>
      <c r="N122" s="166">
        <v>82.224346999999995</v>
      </c>
      <c r="O122" s="171">
        <v>5</v>
      </c>
    </row>
    <row r="123" spans="2:15" ht="15" customHeight="1">
      <c r="B123" s="117">
        <v>47</v>
      </c>
      <c r="C123" s="166" t="s">
        <v>375</v>
      </c>
      <c r="D123" s="166" t="s">
        <v>347</v>
      </c>
      <c r="E123" s="167">
        <v>1</v>
      </c>
      <c r="F123" s="167">
        <v>55</v>
      </c>
      <c r="G123" s="167">
        <v>50</v>
      </c>
      <c r="H123" s="167">
        <v>3</v>
      </c>
      <c r="I123" s="166">
        <v>10.82</v>
      </c>
      <c r="J123" s="167">
        <v>10.050000000000001</v>
      </c>
      <c r="K123" s="169">
        <v>5289.4736842105267</v>
      </c>
      <c r="L123" s="170">
        <v>13.37</v>
      </c>
      <c r="M123" s="166">
        <v>22.874112</v>
      </c>
      <c r="N123" s="166">
        <v>82.224513000000002</v>
      </c>
      <c r="O123" s="171">
        <v>5</v>
      </c>
    </row>
    <row r="124" spans="2:15" ht="15" customHeight="1">
      <c r="B124" s="117">
        <v>48</v>
      </c>
      <c r="C124" s="166" t="s">
        <v>321</v>
      </c>
      <c r="D124" s="166" t="s">
        <v>348</v>
      </c>
      <c r="E124" s="167">
        <v>1</v>
      </c>
      <c r="F124" s="167">
        <v>20</v>
      </c>
      <c r="G124" s="167">
        <v>20</v>
      </c>
      <c r="H124" s="167">
        <v>3</v>
      </c>
      <c r="I124" s="166">
        <v>1.49</v>
      </c>
      <c r="J124" s="167">
        <v>1.32</v>
      </c>
      <c r="K124" s="169">
        <v>694.73684210526324</v>
      </c>
      <c r="L124" s="170">
        <v>1.5</v>
      </c>
      <c r="M124" s="166">
        <v>22.878247999999999</v>
      </c>
      <c r="N124" s="166">
        <v>82.220372999999995</v>
      </c>
      <c r="O124" s="171">
        <v>2</v>
      </c>
    </row>
    <row r="125" spans="2:15" ht="15" customHeight="1">
      <c r="B125" s="117">
        <v>49</v>
      </c>
      <c r="C125" s="166" t="s">
        <v>321</v>
      </c>
      <c r="D125" s="166" t="s">
        <v>349</v>
      </c>
      <c r="E125" s="167">
        <v>1</v>
      </c>
      <c r="F125" s="167">
        <v>20</v>
      </c>
      <c r="G125" s="167">
        <v>20</v>
      </c>
      <c r="H125" s="167">
        <v>3</v>
      </c>
      <c r="I125" s="166">
        <v>1.49</v>
      </c>
      <c r="J125" s="167">
        <v>1.32</v>
      </c>
      <c r="K125" s="169">
        <v>694.73684210526324</v>
      </c>
      <c r="L125" s="170">
        <v>1.5</v>
      </c>
      <c r="M125" s="166">
        <v>22.871212</v>
      </c>
      <c r="N125" s="166">
        <v>82.224513000000002</v>
      </c>
      <c r="O125" s="171">
        <v>2</v>
      </c>
    </row>
    <row r="126" spans="2:15" ht="15" customHeight="1">
      <c r="B126" s="117">
        <v>50</v>
      </c>
      <c r="C126" s="166" t="s">
        <v>321</v>
      </c>
      <c r="D126" s="166" t="s">
        <v>350</v>
      </c>
      <c r="E126" s="167">
        <v>1</v>
      </c>
      <c r="F126" s="167">
        <v>20</v>
      </c>
      <c r="G126" s="167">
        <v>20</v>
      </c>
      <c r="H126" s="167">
        <v>3</v>
      </c>
      <c r="I126" s="166">
        <v>1.49</v>
      </c>
      <c r="J126" s="167">
        <v>1.32</v>
      </c>
      <c r="K126" s="169">
        <v>694.73684210526324</v>
      </c>
      <c r="L126" s="170">
        <v>1.5</v>
      </c>
      <c r="M126" s="166">
        <v>22.874123000000001</v>
      </c>
      <c r="N126" s="166">
        <v>82.224132999999995</v>
      </c>
      <c r="O126" s="171">
        <v>2</v>
      </c>
    </row>
    <row r="127" spans="2:15" ht="15" customHeight="1">
      <c r="B127" s="117">
        <v>51</v>
      </c>
      <c r="C127" s="166" t="s">
        <v>321</v>
      </c>
      <c r="D127" s="166" t="s">
        <v>351</v>
      </c>
      <c r="E127" s="167">
        <v>1</v>
      </c>
      <c r="F127" s="167">
        <v>20</v>
      </c>
      <c r="G127" s="167">
        <v>20</v>
      </c>
      <c r="H127" s="167">
        <v>3</v>
      </c>
      <c r="I127" s="166">
        <v>1.49</v>
      </c>
      <c r="J127" s="167">
        <v>1.32</v>
      </c>
      <c r="K127" s="169">
        <v>694.73684210526324</v>
      </c>
      <c r="L127" s="170">
        <v>1.5</v>
      </c>
      <c r="M127" s="166">
        <v>22.903409</v>
      </c>
      <c r="N127" s="166">
        <v>82.221800999999999</v>
      </c>
      <c r="O127" s="171">
        <v>2</v>
      </c>
    </row>
    <row r="128" spans="2:15" ht="15" customHeight="1">
      <c r="B128" s="117">
        <v>52</v>
      </c>
      <c r="C128" s="166" t="s">
        <v>374</v>
      </c>
      <c r="D128" s="166" t="s">
        <v>352</v>
      </c>
      <c r="E128" s="167">
        <v>1</v>
      </c>
      <c r="F128" s="167">
        <v>10</v>
      </c>
      <c r="G128" s="167">
        <v>10</v>
      </c>
      <c r="H128" s="167">
        <v>3</v>
      </c>
      <c r="I128" s="166">
        <v>0.43</v>
      </c>
      <c r="J128" s="167">
        <v>0.32</v>
      </c>
      <c r="K128" s="169">
        <v>168.42105263157896</v>
      </c>
      <c r="L128" s="170">
        <v>0.5</v>
      </c>
      <c r="M128" s="166">
        <v>22.874797000000001</v>
      </c>
      <c r="N128" s="166">
        <v>82.224504999999994</v>
      </c>
      <c r="O128" s="171">
        <v>1</v>
      </c>
    </row>
    <row r="129" spans="2:15" ht="15" customHeight="1">
      <c r="B129" s="117">
        <v>53</v>
      </c>
      <c r="C129" s="166" t="s">
        <v>374</v>
      </c>
      <c r="D129" s="166" t="s">
        <v>353</v>
      </c>
      <c r="E129" s="167">
        <v>1</v>
      </c>
      <c r="F129" s="167">
        <v>10</v>
      </c>
      <c r="G129" s="167">
        <v>10</v>
      </c>
      <c r="H129" s="167">
        <v>3</v>
      </c>
      <c r="I129" s="166">
        <v>0.43</v>
      </c>
      <c r="J129" s="167">
        <v>0.32</v>
      </c>
      <c r="K129" s="169">
        <v>168.42105263157896</v>
      </c>
      <c r="L129" s="170">
        <v>0.5</v>
      </c>
      <c r="M129" s="166">
        <v>22.874818000000001</v>
      </c>
      <c r="N129" s="166">
        <v>82.224547000000001</v>
      </c>
      <c r="O129" s="171">
        <v>1</v>
      </c>
    </row>
    <row r="130" spans="2:15" ht="15" customHeight="1">
      <c r="B130" s="117">
        <v>54</v>
      </c>
      <c r="C130" s="166" t="s">
        <v>374</v>
      </c>
      <c r="D130" s="166" t="s">
        <v>354</v>
      </c>
      <c r="E130" s="167">
        <v>1</v>
      </c>
      <c r="F130" s="167">
        <v>10</v>
      </c>
      <c r="G130" s="167">
        <v>10</v>
      </c>
      <c r="H130" s="167">
        <v>3</v>
      </c>
      <c r="I130" s="166">
        <v>0.43</v>
      </c>
      <c r="J130" s="167">
        <v>0.32</v>
      </c>
      <c r="K130" s="169">
        <v>168.42105263157896</v>
      </c>
      <c r="L130" s="170">
        <v>0.5</v>
      </c>
      <c r="M130" s="166">
        <v>22.878147999999999</v>
      </c>
      <c r="N130" s="166">
        <v>82.220273000000006</v>
      </c>
      <c r="O130" s="171">
        <v>1</v>
      </c>
    </row>
    <row r="131" spans="2:15" ht="15" customHeight="1">
      <c r="B131" s="117">
        <v>55</v>
      </c>
      <c r="C131" s="166" t="s">
        <v>321</v>
      </c>
      <c r="D131" s="166" t="s">
        <v>355</v>
      </c>
      <c r="E131" s="167">
        <v>1</v>
      </c>
      <c r="F131" s="167">
        <v>20</v>
      </c>
      <c r="G131" s="167">
        <v>20</v>
      </c>
      <c r="H131" s="167">
        <v>3</v>
      </c>
      <c r="I131" s="166">
        <v>1.49</v>
      </c>
      <c r="J131" s="167">
        <v>1.32</v>
      </c>
      <c r="K131" s="169">
        <v>694.73684210526324</v>
      </c>
      <c r="L131" s="170">
        <v>1.5</v>
      </c>
      <c r="M131" s="166">
        <v>22.874223000000001</v>
      </c>
      <c r="N131" s="166">
        <v>82.227132999999995</v>
      </c>
      <c r="O131" s="171">
        <v>2</v>
      </c>
    </row>
    <row r="132" spans="2:15" ht="15" customHeight="1">
      <c r="B132" s="117">
        <v>56</v>
      </c>
      <c r="C132" s="166" t="s">
        <v>374</v>
      </c>
      <c r="D132" s="166" t="s">
        <v>356</v>
      </c>
      <c r="E132" s="167">
        <v>1</v>
      </c>
      <c r="F132" s="167">
        <v>10</v>
      </c>
      <c r="G132" s="167">
        <v>10</v>
      </c>
      <c r="H132" s="167">
        <v>3</v>
      </c>
      <c r="I132" s="166">
        <v>0.43</v>
      </c>
      <c r="J132" s="167">
        <v>0.32</v>
      </c>
      <c r="K132" s="169">
        <v>168.42105263157896</v>
      </c>
      <c r="L132" s="170">
        <v>0.5</v>
      </c>
      <c r="M132" s="166">
        <v>22.874822999999999</v>
      </c>
      <c r="N132" s="166">
        <v>82.224632999999997</v>
      </c>
      <c r="O132" s="171">
        <v>1</v>
      </c>
    </row>
    <row r="133" spans="2:15" ht="15" customHeight="1">
      <c r="B133" s="117">
        <v>57</v>
      </c>
      <c r="C133" s="166" t="s">
        <v>374</v>
      </c>
      <c r="D133" s="166" t="s">
        <v>357</v>
      </c>
      <c r="E133" s="167">
        <v>1</v>
      </c>
      <c r="F133" s="167">
        <v>10</v>
      </c>
      <c r="G133" s="167">
        <v>10</v>
      </c>
      <c r="H133" s="167">
        <v>3</v>
      </c>
      <c r="I133" s="166">
        <v>0.43</v>
      </c>
      <c r="J133" s="167">
        <v>0.32</v>
      </c>
      <c r="K133" s="169">
        <v>168.42105263157896</v>
      </c>
      <c r="L133" s="170">
        <v>0.5</v>
      </c>
      <c r="M133" s="166">
        <v>22.874858</v>
      </c>
      <c r="N133" s="166">
        <v>82.224632999999997</v>
      </c>
      <c r="O133" s="171">
        <v>1</v>
      </c>
    </row>
    <row r="134" spans="2:15" ht="15" customHeight="1">
      <c r="B134" s="117">
        <v>58</v>
      </c>
      <c r="C134" s="166" t="s">
        <v>321</v>
      </c>
      <c r="D134" s="166" t="s">
        <v>358</v>
      </c>
      <c r="E134" s="167">
        <v>1</v>
      </c>
      <c r="F134" s="167">
        <v>20</v>
      </c>
      <c r="G134" s="167">
        <v>20</v>
      </c>
      <c r="H134" s="167">
        <v>3</v>
      </c>
      <c r="I134" s="166">
        <v>1.49</v>
      </c>
      <c r="J134" s="167">
        <v>1.32</v>
      </c>
      <c r="K134" s="169">
        <v>694.73684210526324</v>
      </c>
      <c r="L134" s="170">
        <v>1.5</v>
      </c>
      <c r="M134" s="166">
        <v>22.874366999999999</v>
      </c>
      <c r="N134" s="166">
        <v>82.228790000000004</v>
      </c>
      <c r="O134" s="171">
        <v>2</v>
      </c>
    </row>
    <row r="135" spans="2:15" ht="15" customHeight="1">
      <c r="B135" s="117">
        <v>59</v>
      </c>
      <c r="C135" s="166" t="s">
        <v>374</v>
      </c>
      <c r="D135" s="166" t="s">
        <v>359</v>
      </c>
      <c r="E135" s="167">
        <v>1</v>
      </c>
      <c r="F135" s="167">
        <v>10</v>
      </c>
      <c r="G135" s="167">
        <v>10</v>
      </c>
      <c r="H135" s="167">
        <v>3</v>
      </c>
      <c r="I135" s="166">
        <v>0.43</v>
      </c>
      <c r="J135" s="167">
        <v>0.32</v>
      </c>
      <c r="K135" s="169">
        <v>168.42105263157896</v>
      </c>
      <c r="L135" s="170">
        <v>0.5</v>
      </c>
      <c r="M135" s="166">
        <v>22.874849999999999</v>
      </c>
      <c r="N135" s="166">
        <v>82.236879999999999</v>
      </c>
      <c r="O135" s="171">
        <v>1</v>
      </c>
    </row>
    <row r="136" spans="2:15" ht="15" customHeight="1">
      <c r="B136" s="117">
        <v>60</v>
      </c>
      <c r="C136" s="166" t="s">
        <v>374</v>
      </c>
      <c r="D136" s="166" t="s">
        <v>360</v>
      </c>
      <c r="E136" s="167">
        <v>1</v>
      </c>
      <c r="F136" s="167">
        <v>10</v>
      </c>
      <c r="G136" s="167">
        <v>10</v>
      </c>
      <c r="H136" s="167">
        <v>3</v>
      </c>
      <c r="I136" s="166">
        <v>0.43</v>
      </c>
      <c r="J136" s="167">
        <v>0.32</v>
      </c>
      <c r="K136" s="169">
        <v>168.42105263157896</v>
      </c>
      <c r="L136" s="170">
        <v>0.5</v>
      </c>
      <c r="M136" s="166">
        <v>22.875115000000001</v>
      </c>
      <c r="N136" s="166">
        <v>82.224558000000002</v>
      </c>
      <c r="O136" s="171">
        <v>1</v>
      </c>
    </row>
    <row r="137" spans="2:15" ht="15" customHeight="1">
      <c r="B137" s="117">
        <v>61</v>
      </c>
      <c r="C137" s="166" t="s">
        <v>375</v>
      </c>
      <c r="D137" s="166" t="s">
        <v>361</v>
      </c>
      <c r="E137" s="167">
        <v>1</v>
      </c>
      <c r="F137" s="167">
        <v>55</v>
      </c>
      <c r="G137" s="167">
        <v>50</v>
      </c>
      <c r="H137" s="167">
        <v>3</v>
      </c>
      <c r="I137" s="166">
        <v>10.82</v>
      </c>
      <c r="J137" s="167">
        <v>10.050000000000001</v>
      </c>
      <c r="K137" s="169">
        <v>5289.4736842105267</v>
      </c>
      <c r="L137" s="170">
        <v>13.37</v>
      </c>
      <c r="M137" s="166">
        <v>22.874355000000001</v>
      </c>
      <c r="N137" s="166">
        <v>82.224783000000002</v>
      </c>
      <c r="O137" s="171">
        <v>5</v>
      </c>
    </row>
    <row r="138" spans="2:15" ht="15" customHeight="1">
      <c r="B138" s="117">
        <v>62</v>
      </c>
      <c r="C138" s="166" t="s">
        <v>374</v>
      </c>
      <c r="D138" s="166" t="s">
        <v>362</v>
      </c>
      <c r="E138" s="167">
        <v>1</v>
      </c>
      <c r="F138" s="167">
        <v>10</v>
      </c>
      <c r="G138" s="167">
        <v>10</v>
      </c>
      <c r="H138" s="167">
        <v>3</v>
      </c>
      <c r="I138" s="166">
        <v>0.43</v>
      </c>
      <c r="J138" s="167">
        <v>0.32</v>
      </c>
      <c r="K138" s="169">
        <v>168.42105263157896</v>
      </c>
      <c r="L138" s="170">
        <v>0.5</v>
      </c>
      <c r="M138" s="166">
        <v>22.876819999999999</v>
      </c>
      <c r="N138" s="166">
        <v>82.217302000000004</v>
      </c>
      <c r="O138" s="171">
        <v>1</v>
      </c>
    </row>
    <row r="139" spans="2:15" ht="15" customHeight="1">
      <c r="B139" s="117">
        <v>63</v>
      </c>
      <c r="C139" s="166" t="s">
        <v>321</v>
      </c>
      <c r="D139" s="166" t="s">
        <v>363</v>
      </c>
      <c r="E139" s="167">
        <v>1</v>
      </c>
      <c r="F139" s="167">
        <v>20</v>
      </c>
      <c r="G139" s="167">
        <v>20</v>
      </c>
      <c r="H139" s="167">
        <v>3</v>
      </c>
      <c r="I139" s="166">
        <v>1.49</v>
      </c>
      <c r="J139" s="167">
        <v>1.32</v>
      </c>
      <c r="K139" s="169">
        <v>694.73684210526324</v>
      </c>
      <c r="L139" s="170">
        <v>1.5</v>
      </c>
      <c r="M139" s="166">
        <v>22.874124999999999</v>
      </c>
      <c r="N139" s="166">
        <v>82.224483000000006</v>
      </c>
      <c r="O139" s="171">
        <v>2</v>
      </c>
    </row>
    <row r="140" spans="2:15" ht="15" customHeight="1">
      <c r="B140" s="117">
        <v>64</v>
      </c>
      <c r="C140" s="166" t="s">
        <v>374</v>
      </c>
      <c r="D140" s="166" t="s">
        <v>364</v>
      </c>
      <c r="E140" s="167">
        <v>1</v>
      </c>
      <c r="F140" s="167">
        <v>10</v>
      </c>
      <c r="G140" s="167">
        <v>10</v>
      </c>
      <c r="H140" s="167">
        <v>3</v>
      </c>
      <c r="I140" s="166">
        <v>0.43</v>
      </c>
      <c r="J140" s="167">
        <v>0.32</v>
      </c>
      <c r="K140" s="169">
        <v>168.42105263157896</v>
      </c>
      <c r="L140" s="170">
        <v>0.5</v>
      </c>
      <c r="M140" s="166">
        <v>22.875917000000001</v>
      </c>
      <c r="N140" s="166">
        <v>82.225072999999995</v>
      </c>
      <c r="O140" s="171">
        <v>1</v>
      </c>
    </row>
    <row r="141" spans="2:15" ht="15" customHeight="1">
      <c r="B141" s="117">
        <v>65</v>
      </c>
      <c r="C141" s="166" t="s">
        <v>321</v>
      </c>
      <c r="D141" s="166" t="s">
        <v>365</v>
      </c>
      <c r="E141" s="167">
        <v>1</v>
      </c>
      <c r="F141" s="167">
        <v>20</v>
      </c>
      <c r="G141" s="167">
        <v>20</v>
      </c>
      <c r="H141" s="167">
        <v>3</v>
      </c>
      <c r="I141" s="166">
        <v>1.49</v>
      </c>
      <c r="J141" s="167">
        <v>1.32</v>
      </c>
      <c r="K141" s="169">
        <v>694.73684210526324</v>
      </c>
      <c r="L141" s="170">
        <v>1.5</v>
      </c>
      <c r="M141" s="166">
        <v>22.874167</v>
      </c>
      <c r="N141" s="166">
        <v>82.223789999999994</v>
      </c>
      <c r="O141" s="171">
        <v>2</v>
      </c>
    </row>
    <row r="142" spans="2:15" ht="15" customHeight="1">
      <c r="B142" s="117">
        <v>66</v>
      </c>
      <c r="C142" s="166" t="s">
        <v>375</v>
      </c>
      <c r="D142" s="166" t="s">
        <v>366</v>
      </c>
      <c r="E142" s="167">
        <v>1</v>
      </c>
      <c r="F142" s="167">
        <v>55</v>
      </c>
      <c r="G142" s="167">
        <v>50</v>
      </c>
      <c r="H142" s="167">
        <v>3</v>
      </c>
      <c r="I142" s="166">
        <v>10.82</v>
      </c>
      <c r="J142" s="167">
        <v>10.050000000000001</v>
      </c>
      <c r="K142" s="169">
        <v>5289.4736842105267</v>
      </c>
      <c r="L142" s="170">
        <v>13.37</v>
      </c>
      <c r="M142" s="166">
        <v>22.87642</v>
      </c>
      <c r="N142" s="166">
        <v>82.214302000000004</v>
      </c>
      <c r="O142" s="171">
        <v>5</v>
      </c>
    </row>
    <row r="143" spans="2:15" ht="15" customHeight="1">
      <c r="B143" s="117">
        <v>67</v>
      </c>
      <c r="C143" s="166" t="s">
        <v>321</v>
      </c>
      <c r="D143" s="166" t="s">
        <v>367</v>
      </c>
      <c r="E143" s="167">
        <v>1</v>
      </c>
      <c r="F143" s="167">
        <v>20</v>
      </c>
      <c r="G143" s="167">
        <v>20</v>
      </c>
      <c r="H143" s="167">
        <v>3</v>
      </c>
      <c r="I143" s="168">
        <v>1.48</v>
      </c>
      <c r="J143" s="167">
        <v>1.3319999999999999</v>
      </c>
      <c r="K143" s="169">
        <v>701.05263157894728</v>
      </c>
      <c r="L143" s="170">
        <v>1.5</v>
      </c>
      <c r="M143" s="166">
        <v>22.874116999999998</v>
      </c>
      <c r="N143" s="166">
        <v>82.225340000000003</v>
      </c>
      <c r="O143" s="171">
        <v>2</v>
      </c>
    </row>
    <row r="144" spans="2:15" ht="15" customHeight="1">
      <c r="B144" s="117">
        <v>68</v>
      </c>
      <c r="C144" s="166" t="s">
        <v>321</v>
      </c>
      <c r="D144" s="166" t="s">
        <v>368</v>
      </c>
      <c r="E144" s="167">
        <v>1</v>
      </c>
      <c r="F144" s="167">
        <v>20</v>
      </c>
      <c r="G144" s="167">
        <v>20</v>
      </c>
      <c r="H144" s="167">
        <v>3</v>
      </c>
      <c r="I144" s="168">
        <v>1.48</v>
      </c>
      <c r="J144" s="167">
        <v>1.3319999999999999</v>
      </c>
      <c r="K144" s="169">
        <v>701.05263157894728</v>
      </c>
      <c r="L144" s="170">
        <v>1.5</v>
      </c>
      <c r="M144" s="166">
        <v>22.874915000000001</v>
      </c>
      <c r="N144" s="166">
        <v>82.224343000000005</v>
      </c>
      <c r="O144" s="171">
        <v>2</v>
      </c>
    </row>
    <row r="145" spans="2:15" ht="15" customHeight="1">
      <c r="B145" s="117">
        <v>69</v>
      </c>
      <c r="C145" s="166" t="s">
        <v>321</v>
      </c>
      <c r="D145" s="166" t="s">
        <v>369</v>
      </c>
      <c r="E145" s="167">
        <v>1</v>
      </c>
      <c r="F145" s="167">
        <v>20</v>
      </c>
      <c r="G145" s="167">
        <v>20</v>
      </c>
      <c r="H145" s="167">
        <v>3</v>
      </c>
      <c r="I145" s="168">
        <v>1.48</v>
      </c>
      <c r="J145" s="167">
        <v>1.3319999999999999</v>
      </c>
      <c r="K145" s="169">
        <v>701.05263157894728</v>
      </c>
      <c r="L145" s="170">
        <v>1.5</v>
      </c>
      <c r="M145" s="166">
        <v>22.874257</v>
      </c>
      <c r="N145" s="166">
        <v>82.228890000000007</v>
      </c>
      <c r="O145" s="171">
        <v>2</v>
      </c>
    </row>
    <row r="146" spans="2:15" ht="15" customHeight="1">
      <c r="B146" s="117">
        <v>70</v>
      </c>
      <c r="C146" s="166" t="s">
        <v>321</v>
      </c>
      <c r="D146" s="166" t="s">
        <v>370</v>
      </c>
      <c r="E146" s="167">
        <v>1</v>
      </c>
      <c r="F146" s="167">
        <v>20</v>
      </c>
      <c r="G146" s="167">
        <v>20</v>
      </c>
      <c r="H146" s="167">
        <v>3</v>
      </c>
      <c r="I146" s="168">
        <v>1.48</v>
      </c>
      <c r="J146" s="167">
        <v>1.3319999999999999</v>
      </c>
      <c r="K146" s="169">
        <v>701.05263157894728</v>
      </c>
      <c r="L146" s="170">
        <v>1.5</v>
      </c>
      <c r="M146" s="166">
        <v>22.874870000000001</v>
      </c>
      <c r="N146" s="166">
        <v>82.236279999999994</v>
      </c>
      <c r="O146" s="171">
        <v>2</v>
      </c>
    </row>
    <row r="147" spans="2:15" ht="15" customHeight="1">
      <c r="B147" s="117">
        <v>71</v>
      </c>
      <c r="C147" s="166" t="s">
        <v>320</v>
      </c>
      <c r="D147" s="166" t="s">
        <v>371</v>
      </c>
      <c r="E147" s="167">
        <v>1</v>
      </c>
      <c r="F147" s="167">
        <v>55</v>
      </c>
      <c r="G147" s="167">
        <v>50</v>
      </c>
      <c r="H147" s="167">
        <v>3</v>
      </c>
      <c r="I147" s="168">
        <v>3.59</v>
      </c>
      <c r="J147" s="167">
        <v>3.2309999999999999</v>
      </c>
      <c r="K147" s="169">
        <v>1700.5263157894735</v>
      </c>
      <c r="L147" s="170">
        <v>13.37</v>
      </c>
      <c r="M147" s="166">
        <v>22.875523000000001</v>
      </c>
      <c r="N147" s="166">
        <v>82.224743000000004</v>
      </c>
      <c r="O147" s="171">
        <v>5</v>
      </c>
    </row>
    <row r="148" spans="2:15" ht="15" customHeight="1">
      <c r="B148" s="117">
        <v>72</v>
      </c>
      <c r="C148" s="166" t="s">
        <v>320</v>
      </c>
      <c r="D148" s="166" t="s">
        <v>372</v>
      </c>
      <c r="E148" s="167">
        <v>1</v>
      </c>
      <c r="F148" s="167">
        <v>55</v>
      </c>
      <c r="G148" s="167">
        <v>50</v>
      </c>
      <c r="H148" s="167">
        <v>3</v>
      </c>
      <c r="I148" s="174">
        <v>3.22</v>
      </c>
      <c r="J148" s="167">
        <v>2.8980000000000001</v>
      </c>
      <c r="K148" s="169">
        <v>1525.2631578947369</v>
      </c>
      <c r="L148" s="170">
        <v>13.37</v>
      </c>
      <c r="M148" s="166">
        <v>22.874655000000001</v>
      </c>
      <c r="N148" s="166">
        <v>82.224253000000004</v>
      </c>
      <c r="O148" s="171">
        <v>5</v>
      </c>
    </row>
    <row r="149" spans="2:15" ht="15" customHeight="1">
      <c r="B149" s="117">
        <v>73</v>
      </c>
      <c r="C149" s="166" t="s">
        <v>224</v>
      </c>
      <c r="D149" s="173" t="s">
        <v>323</v>
      </c>
      <c r="E149" s="167">
        <v>1</v>
      </c>
      <c r="F149" s="167">
        <v>0</v>
      </c>
      <c r="G149" s="167">
        <v>6</v>
      </c>
      <c r="H149" s="167">
        <v>9</v>
      </c>
      <c r="I149" s="166">
        <v>2.1</v>
      </c>
      <c r="J149" s="167">
        <v>0.64</v>
      </c>
      <c r="K149" s="169">
        <v>336.84210526315792</v>
      </c>
      <c r="L149" s="170">
        <v>2.02</v>
      </c>
      <c r="M149" s="173">
        <v>22.878142</v>
      </c>
      <c r="N149" s="173">
        <v>82.249188000000004</v>
      </c>
      <c r="O149" s="171">
        <v>1</v>
      </c>
    </row>
    <row r="150" spans="2:15" ht="15" customHeight="1">
      <c r="B150" s="117">
        <v>74</v>
      </c>
      <c r="C150" s="173" t="s">
        <v>430</v>
      </c>
      <c r="D150" s="173" t="s">
        <v>377</v>
      </c>
      <c r="E150" s="167">
        <v>1</v>
      </c>
      <c r="F150" s="167">
        <v>60</v>
      </c>
      <c r="G150" s="167">
        <v>60</v>
      </c>
      <c r="H150" s="167">
        <v>0</v>
      </c>
      <c r="I150" s="166">
        <v>0.27</v>
      </c>
      <c r="J150" s="167">
        <v>0.23</v>
      </c>
      <c r="K150" s="169">
        <v>121.05263157894737</v>
      </c>
      <c r="L150" s="170">
        <v>0.10100000000000001</v>
      </c>
      <c r="M150" s="173">
        <v>22.871594000000002</v>
      </c>
      <c r="N150" s="173">
        <v>82.238157999999999</v>
      </c>
      <c r="O150" s="171">
        <v>1</v>
      </c>
    </row>
    <row r="151" spans="2:15" ht="15" customHeight="1">
      <c r="B151" s="117">
        <v>75</v>
      </c>
      <c r="C151" s="173" t="s">
        <v>430</v>
      </c>
      <c r="D151" s="173" t="s">
        <v>378</v>
      </c>
      <c r="E151" s="167">
        <v>1</v>
      </c>
      <c r="F151" s="167">
        <v>60</v>
      </c>
      <c r="G151" s="167">
        <v>60</v>
      </c>
      <c r="H151" s="167">
        <v>0</v>
      </c>
      <c r="I151" s="166">
        <v>0.27</v>
      </c>
      <c r="J151" s="167">
        <v>0.23</v>
      </c>
      <c r="K151" s="169">
        <v>121.05263157894737</v>
      </c>
      <c r="L151" s="170">
        <v>0.10100000000000001</v>
      </c>
      <c r="M151" s="173">
        <v>22.876096</v>
      </c>
      <c r="N151" s="173">
        <v>82.231992000000005</v>
      </c>
      <c r="O151" s="171">
        <v>1</v>
      </c>
    </row>
    <row r="152" spans="2:15" ht="15" customHeight="1">
      <c r="B152" s="117">
        <v>76</v>
      </c>
      <c r="C152" s="173" t="s">
        <v>430</v>
      </c>
      <c r="D152" s="173" t="s">
        <v>379</v>
      </c>
      <c r="E152" s="167">
        <v>1</v>
      </c>
      <c r="F152" s="167">
        <v>60</v>
      </c>
      <c r="G152" s="167">
        <v>60</v>
      </c>
      <c r="H152" s="167">
        <v>0</v>
      </c>
      <c r="I152" s="166">
        <v>0.27</v>
      </c>
      <c r="J152" s="167">
        <v>0.23</v>
      </c>
      <c r="K152" s="169">
        <v>121.05263157894737</v>
      </c>
      <c r="L152" s="170">
        <v>0.20200000000000001</v>
      </c>
      <c r="M152" s="173">
        <v>22.875260000000001</v>
      </c>
      <c r="N152" s="173">
        <v>82.233418999999998</v>
      </c>
      <c r="O152" s="171">
        <v>1</v>
      </c>
    </row>
    <row r="153" spans="2:15" ht="15" customHeight="1">
      <c r="B153" s="117">
        <v>77</v>
      </c>
      <c r="C153" s="173" t="s">
        <v>430</v>
      </c>
      <c r="D153" s="173" t="s">
        <v>380</v>
      </c>
      <c r="E153" s="167">
        <v>1</v>
      </c>
      <c r="F153" s="167">
        <v>60</v>
      </c>
      <c r="G153" s="167">
        <v>60</v>
      </c>
      <c r="H153" s="167">
        <v>0</v>
      </c>
      <c r="I153" s="166">
        <v>0.27</v>
      </c>
      <c r="J153" s="167">
        <v>0.23</v>
      </c>
      <c r="K153" s="169">
        <v>121.05263157894737</v>
      </c>
      <c r="L153" s="170">
        <v>0.80900000000000005</v>
      </c>
      <c r="M153" s="173">
        <v>22.874324000000001</v>
      </c>
      <c r="N153" s="173">
        <v>82.235888000000003</v>
      </c>
      <c r="O153" s="171">
        <v>1</v>
      </c>
    </row>
    <row r="154" spans="2:15" ht="15" customHeight="1">
      <c r="B154" s="117">
        <v>78</v>
      </c>
      <c r="C154" s="173" t="s">
        <v>430</v>
      </c>
      <c r="D154" s="173" t="s">
        <v>381</v>
      </c>
      <c r="E154" s="167">
        <v>1</v>
      </c>
      <c r="F154" s="167">
        <v>60</v>
      </c>
      <c r="G154" s="167">
        <v>60</v>
      </c>
      <c r="H154" s="167">
        <v>0</v>
      </c>
      <c r="I154" s="166">
        <v>0.27</v>
      </c>
      <c r="J154" s="167">
        <v>0.23</v>
      </c>
      <c r="K154" s="169">
        <v>121.05263157894737</v>
      </c>
      <c r="L154" s="170">
        <v>0.4</v>
      </c>
      <c r="M154" s="173">
        <v>22.879193999999998</v>
      </c>
      <c r="N154" s="173">
        <v>82.236767999999998</v>
      </c>
      <c r="O154" s="171">
        <v>1</v>
      </c>
    </row>
    <row r="155" spans="2:15" ht="15" customHeight="1">
      <c r="B155" s="117">
        <v>79</v>
      </c>
      <c r="C155" s="166" t="s">
        <v>224</v>
      </c>
      <c r="D155" s="173" t="s">
        <v>382</v>
      </c>
      <c r="E155" s="167">
        <v>1</v>
      </c>
      <c r="F155" s="167">
        <v>0</v>
      </c>
      <c r="G155" s="167">
        <v>6</v>
      </c>
      <c r="H155" s="167">
        <v>9</v>
      </c>
      <c r="I155" s="166">
        <v>2.1</v>
      </c>
      <c r="J155" s="167">
        <v>0.64</v>
      </c>
      <c r="K155" s="169">
        <v>336.84210526315792</v>
      </c>
      <c r="L155" s="170">
        <v>0.40500000000000003</v>
      </c>
      <c r="M155" s="173">
        <v>22.893798</v>
      </c>
      <c r="N155" s="173">
        <v>82.217173000000003</v>
      </c>
      <c r="O155" s="171">
        <v>1</v>
      </c>
    </row>
    <row r="156" spans="2:15" ht="15" customHeight="1">
      <c r="B156" s="117">
        <v>80</v>
      </c>
      <c r="C156" s="166" t="s">
        <v>224</v>
      </c>
      <c r="D156" s="173" t="s">
        <v>383</v>
      </c>
      <c r="E156" s="167">
        <v>1</v>
      </c>
      <c r="F156" s="167">
        <v>0</v>
      </c>
      <c r="G156" s="167">
        <v>6</v>
      </c>
      <c r="H156" s="167">
        <v>9</v>
      </c>
      <c r="I156" s="166">
        <v>2.1</v>
      </c>
      <c r="J156" s="167">
        <v>0.64</v>
      </c>
      <c r="K156" s="169">
        <v>336.84210526315792</v>
      </c>
      <c r="L156" s="170">
        <v>2.02</v>
      </c>
      <c r="M156" s="173">
        <v>22.874009000000001</v>
      </c>
      <c r="N156" s="173">
        <v>82.235836000000006</v>
      </c>
      <c r="O156" s="171">
        <v>1</v>
      </c>
    </row>
    <row r="157" spans="2:15" ht="15" customHeight="1">
      <c r="B157" s="117">
        <v>81</v>
      </c>
      <c r="C157" s="166" t="s">
        <v>224</v>
      </c>
      <c r="D157" s="173" t="s">
        <v>384</v>
      </c>
      <c r="E157" s="167">
        <v>1</v>
      </c>
      <c r="F157" s="167">
        <v>0</v>
      </c>
      <c r="G157" s="167">
        <v>6</v>
      </c>
      <c r="H157" s="167">
        <v>9</v>
      </c>
      <c r="I157" s="166">
        <v>2.1</v>
      </c>
      <c r="J157" s="167">
        <v>0.64</v>
      </c>
      <c r="K157" s="169">
        <v>336.84210526315792</v>
      </c>
      <c r="L157" s="170">
        <v>2.02</v>
      </c>
      <c r="M157" s="173">
        <v>22.873916000000001</v>
      </c>
      <c r="N157" s="173">
        <v>82.235836000000006</v>
      </c>
      <c r="O157" s="171">
        <v>1</v>
      </c>
    </row>
    <row r="158" spans="2:15" ht="15" customHeight="1">
      <c r="B158" s="117">
        <v>82</v>
      </c>
      <c r="C158" s="173" t="s">
        <v>430</v>
      </c>
      <c r="D158" s="173" t="s">
        <v>328</v>
      </c>
      <c r="E158" s="167">
        <v>1</v>
      </c>
      <c r="F158" s="167">
        <v>60</v>
      </c>
      <c r="G158" s="167">
        <v>60</v>
      </c>
      <c r="H158" s="167">
        <v>0</v>
      </c>
      <c r="I158" s="166">
        <v>0.27</v>
      </c>
      <c r="J158" s="167">
        <v>0.23</v>
      </c>
      <c r="K158" s="169">
        <v>121.05263157894737</v>
      </c>
      <c r="L158" s="170">
        <v>0.40500000000000003</v>
      </c>
      <c r="M158" s="166">
        <v>22.898140000000001</v>
      </c>
      <c r="N158" s="166">
        <v>82.223662000000004</v>
      </c>
      <c r="O158" s="171">
        <v>1</v>
      </c>
    </row>
    <row r="159" spans="2:15" ht="15" customHeight="1">
      <c r="B159" s="117">
        <v>83</v>
      </c>
      <c r="C159" s="173" t="s">
        <v>430</v>
      </c>
      <c r="D159" s="173" t="s">
        <v>329</v>
      </c>
      <c r="E159" s="167">
        <v>1</v>
      </c>
      <c r="F159" s="167">
        <v>60</v>
      </c>
      <c r="G159" s="167">
        <v>60</v>
      </c>
      <c r="H159" s="167">
        <v>0</v>
      </c>
      <c r="I159" s="166">
        <v>0.27</v>
      </c>
      <c r="J159" s="167">
        <v>0.23</v>
      </c>
      <c r="K159" s="169">
        <v>121.05263157894737</v>
      </c>
      <c r="L159" s="170">
        <v>0.10100000000000001</v>
      </c>
      <c r="M159" s="173">
        <v>22.893366</v>
      </c>
      <c r="N159" s="173">
        <v>82.217127000000005</v>
      </c>
      <c r="O159" s="171">
        <v>1</v>
      </c>
    </row>
    <row r="160" spans="2:15" ht="15" customHeight="1">
      <c r="B160" s="117">
        <v>84</v>
      </c>
      <c r="C160" s="166" t="s">
        <v>224</v>
      </c>
      <c r="D160" s="173" t="s">
        <v>385</v>
      </c>
      <c r="E160" s="167">
        <v>1</v>
      </c>
      <c r="F160" s="167">
        <v>0</v>
      </c>
      <c r="G160" s="167">
        <v>6</v>
      </c>
      <c r="H160" s="167">
        <v>9</v>
      </c>
      <c r="I160" s="166">
        <v>2.1</v>
      </c>
      <c r="J160" s="167">
        <v>0.64</v>
      </c>
      <c r="K160" s="169">
        <v>336.84210526315792</v>
      </c>
      <c r="L160" s="170">
        <v>0.10100000000000001</v>
      </c>
      <c r="M160" s="173">
        <v>22.873256999999999</v>
      </c>
      <c r="N160" s="173">
        <v>82.235163</v>
      </c>
      <c r="O160" s="171">
        <v>1</v>
      </c>
    </row>
    <row r="161" spans="2:15" ht="15" customHeight="1">
      <c r="B161" s="117">
        <v>85</v>
      </c>
      <c r="C161" s="166" t="s">
        <v>224</v>
      </c>
      <c r="D161" s="173" t="s">
        <v>386</v>
      </c>
      <c r="E161" s="167">
        <v>1</v>
      </c>
      <c r="F161" s="167">
        <v>0</v>
      </c>
      <c r="G161" s="167">
        <v>6</v>
      </c>
      <c r="H161" s="167">
        <v>9</v>
      </c>
      <c r="I161" s="166">
        <v>2.1</v>
      </c>
      <c r="J161" s="167">
        <v>0.64</v>
      </c>
      <c r="K161" s="169">
        <v>336.84210526315792</v>
      </c>
      <c r="L161" s="170">
        <v>0.20200000000000001</v>
      </c>
      <c r="M161" s="173">
        <v>22.873349999999999</v>
      </c>
      <c r="N161" s="173">
        <v>82.235641999999999</v>
      </c>
      <c r="O161" s="171">
        <v>1</v>
      </c>
    </row>
    <row r="162" spans="2:15" ht="15" customHeight="1">
      <c r="B162" s="117">
        <v>86</v>
      </c>
      <c r="C162" s="166" t="s">
        <v>224</v>
      </c>
      <c r="D162" s="173" t="s">
        <v>387</v>
      </c>
      <c r="E162" s="167">
        <v>1</v>
      </c>
      <c r="F162" s="167">
        <v>0</v>
      </c>
      <c r="G162" s="167">
        <v>6</v>
      </c>
      <c r="H162" s="167">
        <v>9</v>
      </c>
      <c r="I162" s="166">
        <v>2.1</v>
      </c>
      <c r="J162" s="167">
        <v>0.64</v>
      </c>
      <c r="K162" s="169">
        <v>336.84210526315792</v>
      </c>
      <c r="L162" s="170">
        <v>0.80900000000000005</v>
      </c>
      <c r="M162" s="173">
        <v>22.873356000000001</v>
      </c>
      <c r="N162" s="173">
        <v>82.235641999999999</v>
      </c>
      <c r="O162" s="171">
        <v>1</v>
      </c>
    </row>
    <row r="163" spans="2:15" ht="15" customHeight="1">
      <c r="B163" s="117">
        <v>87</v>
      </c>
      <c r="C163" s="166" t="s">
        <v>224</v>
      </c>
      <c r="D163" s="173" t="s">
        <v>388</v>
      </c>
      <c r="E163" s="167">
        <v>1</v>
      </c>
      <c r="F163" s="167">
        <v>0</v>
      </c>
      <c r="G163" s="167">
        <v>6</v>
      </c>
      <c r="H163" s="167">
        <v>9</v>
      </c>
      <c r="I163" s="166">
        <v>2.1</v>
      </c>
      <c r="J163" s="167">
        <v>0.64</v>
      </c>
      <c r="K163" s="169">
        <v>336.84210526315792</v>
      </c>
      <c r="L163" s="170">
        <v>0.4</v>
      </c>
      <c r="M163" s="173">
        <v>22.874348000000001</v>
      </c>
      <c r="N163" s="173">
        <v>82.234734000000003</v>
      </c>
      <c r="O163" s="171">
        <v>1</v>
      </c>
    </row>
    <row r="164" spans="2:15" ht="15" customHeight="1">
      <c r="B164" s="117">
        <v>88</v>
      </c>
      <c r="C164" s="173" t="s">
        <v>430</v>
      </c>
      <c r="D164" s="173" t="s">
        <v>389</v>
      </c>
      <c r="E164" s="167">
        <v>1</v>
      </c>
      <c r="F164" s="167">
        <v>60</v>
      </c>
      <c r="G164" s="167">
        <v>60</v>
      </c>
      <c r="H164" s="167">
        <v>0</v>
      </c>
      <c r="I164" s="166">
        <v>0.27</v>
      </c>
      <c r="J164" s="167">
        <v>0.23</v>
      </c>
      <c r="K164" s="169">
        <v>121.05263157894737</v>
      </c>
      <c r="L164" s="170">
        <v>0.40500000000000003</v>
      </c>
      <c r="M164" s="173">
        <v>22.873356000000001</v>
      </c>
      <c r="N164" s="173">
        <v>82.235619999999997</v>
      </c>
      <c r="O164" s="171">
        <v>1</v>
      </c>
    </row>
    <row r="165" spans="2:15" ht="15" customHeight="1">
      <c r="B165" s="117">
        <v>89</v>
      </c>
      <c r="C165" s="173" t="s">
        <v>430</v>
      </c>
      <c r="D165" s="173" t="s">
        <v>390</v>
      </c>
      <c r="E165" s="167">
        <v>1</v>
      </c>
      <c r="F165" s="167">
        <v>60</v>
      </c>
      <c r="G165" s="167">
        <v>60</v>
      </c>
      <c r="H165" s="167">
        <v>0</v>
      </c>
      <c r="I165" s="166">
        <v>0.27</v>
      </c>
      <c r="J165" s="167">
        <v>0.23</v>
      </c>
      <c r="K165" s="169">
        <v>121.05263157894737</v>
      </c>
      <c r="L165" s="170">
        <v>0.10100000000000001</v>
      </c>
      <c r="M165" s="173">
        <v>22.894553999999999</v>
      </c>
      <c r="N165" s="173">
        <v>82.215389999999999</v>
      </c>
      <c r="O165" s="171">
        <v>1</v>
      </c>
    </row>
    <row r="166" spans="2:15" ht="15" customHeight="1">
      <c r="B166" s="117">
        <v>90</v>
      </c>
      <c r="C166" s="173" t="s">
        <v>430</v>
      </c>
      <c r="D166" s="173" t="s">
        <v>391</v>
      </c>
      <c r="E166" s="167">
        <v>1</v>
      </c>
      <c r="F166" s="167">
        <v>60</v>
      </c>
      <c r="G166" s="167">
        <v>60</v>
      </c>
      <c r="H166" s="167">
        <v>0</v>
      </c>
      <c r="I166" s="166">
        <v>0.27</v>
      </c>
      <c r="J166" s="167">
        <v>0.23</v>
      </c>
      <c r="K166" s="169">
        <v>121.05263157894737</v>
      </c>
      <c r="L166" s="170">
        <v>0.10100000000000001</v>
      </c>
      <c r="M166" s="173">
        <v>22.893467999999999</v>
      </c>
      <c r="N166" s="173">
        <v>82.216905999999994</v>
      </c>
      <c r="O166" s="171">
        <v>1</v>
      </c>
    </row>
    <row r="167" spans="2:15" ht="15" customHeight="1">
      <c r="B167" s="117">
        <v>91</v>
      </c>
      <c r="C167" s="166" t="s">
        <v>224</v>
      </c>
      <c r="D167" s="173" t="s">
        <v>392</v>
      </c>
      <c r="E167" s="167">
        <v>1</v>
      </c>
      <c r="F167" s="167">
        <v>0</v>
      </c>
      <c r="G167" s="167">
        <v>6</v>
      </c>
      <c r="H167" s="167">
        <v>9</v>
      </c>
      <c r="I167" s="166">
        <v>2.1</v>
      </c>
      <c r="J167" s="167">
        <v>0.64</v>
      </c>
      <c r="K167" s="169">
        <v>336.84210526315792</v>
      </c>
      <c r="L167" s="170">
        <v>0.20200000000000001</v>
      </c>
      <c r="M167" s="173">
        <v>22.893498000000001</v>
      </c>
      <c r="N167" s="173">
        <v>82.217072999999999</v>
      </c>
      <c r="O167" s="171">
        <v>1</v>
      </c>
    </row>
    <row r="168" spans="2:15" ht="15" customHeight="1">
      <c r="B168" s="117">
        <v>92</v>
      </c>
      <c r="C168" s="173" t="s">
        <v>430</v>
      </c>
      <c r="D168" s="173" t="s">
        <v>393</v>
      </c>
      <c r="E168" s="167">
        <v>1</v>
      </c>
      <c r="F168" s="167">
        <v>60</v>
      </c>
      <c r="G168" s="167">
        <v>60</v>
      </c>
      <c r="H168" s="167">
        <v>0</v>
      </c>
      <c r="I168" s="166">
        <v>0.27</v>
      </c>
      <c r="J168" s="167">
        <v>0.23</v>
      </c>
      <c r="K168" s="169">
        <v>121.05263157894737</v>
      </c>
      <c r="L168" s="170">
        <v>0.80900000000000005</v>
      </c>
      <c r="M168" s="173">
        <v>22.893166000000001</v>
      </c>
      <c r="N168" s="173">
        <v>82.217726999999996</v>
      </c>
      <c r="O168" s="171">
        <v>1</v>
      </c>
    </row>
    <row r="169" spans="2:15" ht="15" customHeight="1">
      <c r="B169" s="117">
        <v>93</v>
      </c>
      <c r="C169" s="166" t="s">
        <v>224</v>
      </c>
      <c r="D169" s="173" t="s">
        <v>394</v>
      </c>
      <c r="E169" s="167">
        <v>1</v>
      </c>
      <c r="F169" s="167">
        <v>0</v>
      </c>
      <c r="G169" s="167">
        <v>6</v>
      </c>
      <c r="H169" s="167">
        <v>9</v>
      </c>
      <c r="I169" s="166">
        <v>2.1</v>
      </c>
      <c r="J169" s="167">
        <v>0.64</v>
      </c>
      <c r="K169" s="169">
        <v>336.84210526315792</v>
      </c>
      <c r="L169" s="170">
        <v>0.4</v>
      </c>
      <c r="M169" s="173">
        <v>22.878451999999999</v>
      </c>
      <c r="N169" s="173">
        <v>82.249688000000006</v>
      </c>
      <c r="O169" s="171">
        <v>1</v>
      </c>
    </row>
    <row r="170" spans="2:15" ht="15" customHeight="1">
      <c r="B170" s="117">
        <v>94</v>
      </c>
      <c r="C170" s="173" t="s">
        <v>431</v>
      </c>
      <c r="D170" s="173" t="s">
        <v>395</v>
      </c>
      <c r="E170" s="167">
        <v>1</v>
      </c>
      <c r="F170" s="167">
        <v>4</v>
      </c>
      <c r="G170" s="167">
        <v>2</v>
      </c>
      <c r="H170" s="167">
        <v>2</v>
      </c>
      <c r="I170" s="166">
        <v>0.62</v>
      </c>
      <c r="J170" s="167">
        <v>0.08</v>
      </c>
      <c r="K170" s="169">
        <v>42.10526315789474</v>
      </c>
      <c r="L170" s="170">
        <v>0.40500000000000003</v>
      </c>
      <c r="M170" s="173">
        <v>22.875675000000001</v>
      </c>
      <c r="N170" s="173">
        <v>82.232249999999993</v>
      </c>
      <c r="O170" s="171">
        <v>1</v>
      </c>
    </row>
    <row r="171" spans="2:15" ht="15" customHeight="1">
      <c r="B171" s="117">
        <v>95</v>
      </c>
      <c r="C171" s="173" t="s">
        <v>431</v>
      </c>
      <c r="D171" s="173" t="s">
        <v>396</v>
      </c>
      <c r="E171" s="167">
        <v>1</v>
      </c>
      <c r="F171" s="167">
        <v>4</v>
      </c>
      <c r="G171" s="167">
        <v>2</v>
      </c>
      <c r="H171" s="167">
        <v>2</v>
      </c>
      <c r="I171" s="166">
        <v>0.62</v>
      </c>
      <c r="J171" s="167">
        <v>0.08</v>
      </c>
      <c r="K171" s="169">
        <v>42.10526315789474</v>
      </c>
      <c r="L171" s="170">
        <v>0.40500000000000003</v>
      </c>
      <c r="M171" s="173">
        <v>22.875776999999999</v>
      </c>
      <c r="N171" s="173">
        <v>82.232433</v>
      </c>
      <c r="O171" s="171">
        <v>1</v>
      </c>
    </row>
    <row r="172" spans="2:15" ht="15" customHeight="1">
      <c r="B172" s="117">
        <v>96</v>
      </c>
      <c r="C172" s="166" t="s">
        <v>224</v>
      </c>
      <c r="D172" s="173" t="s">
        <v>397</v>
      </c>
      <c r="E172" s="167">
        <v>1</v>
      </c>
      <c r="F172" s="167">
        <v>0</v>
      </c>
      <c r="G172" s="167">
        <v>6</v>
      </c>
      <c r="H172" s="167">
        <v>9</v>
      </c>
      <c r="I172" s="166">
        <v>2.1</v>
      </c>
      <c r="J172" s="167">
        <v>0.64</v>
      </c>
      <c r="K172" s="169">
        <v>336.84210526315792</v>
      </c>
      <c r="L172" s="170">
        <v>2.02</v>
      </c>
      <c r="M172" s="173">
        <v>22.873166999999999</v>
      </c>
      <c r="N172" s="173">
        <v>82.235062999999997</v>
      </c>
      <c r="O172" s="171">
        <v>1</v>
      </c>
    </row>
    <row r="173" spans="2:15" ht="15" customHeight="1">
      <c r="B173" s="117">
        <v>97</v>
      </c>
      <c r="C173" s="166" t="s">
        <v>224</v>
      </c>
      <c r="D173" s="173" t="s">
        <v>398</v>
      </c>
      <c r="E173" s="167">
        <v>1</v>
      </c>
      <c r="F173" s="167">
        <v>0</v>
      </c>
      <c r="G173" s="167">
        <v>6</v>
      </c>
      <c r="H173" s="167">
        <v>9</v>
      </c>
      <c r="I173" s="166">
        <v>2.1</v>
      </c>
      <c r="J173" s="167">
        <v>0.64</v>
      </c>
      <c r="K173" s="169">
        <v>336.84210526315792</v>
      </c>
      <c r="L173" s="170">
        <v>2.02</v>
      </c>
      <c r="M173" s="173">
        <v>22.894245000000002</v>
      </c>
      <c r="N173" s="173">
        <v>82.222521999999998</v>
      </c>
      <c r="O173" s="171">
        <v>1</v>
      </c>
    </row>
    <row r="174" spans="2:15" ht="15" customHeight="1">
      <c r="B174" s="117">
        <v>98</v>
      </c>
      <c r="C174" s="166" t="s">
        <v>224</v>
      </c>
      <c r="D174" s="173" t="s">
        <v>399</v>
      </c>
      <c r="E174" s="167">
        <v>1</v>
      </c>
      <c r="F174" s="167">
        <v>0</v>
      </c>
      <c r="G174" s="167">
        <v>6</v>
      </c>
      <c r="H174" s="167">
        <v>9</v>
      </c>
      <c r="I174" s="166">
        <v>2.1</v>
      </c>
      <c r="J174" s="167">
        <v>0.64</v>
      </c>
      <c r="K174" s="169">
        <v>336.84210526315792</v>
      </c>
      <c r="L174" s="170">
        <v>2.02</v>
      </c>
      <c r="M174" s="173">
        <v>22.897306</v>
      </c>
      <c r="N174" s="173">
        <v>82.219436999999999</v>
      </c>
      <c r="O174" s="171">
        <v>1</v>
      </c>
    </row>
    <row r="175" spans="2:15" ht="15" customHeight="1">
      <c r="B175" s="117">
        <v>99</v>
      </c>
      <c r="C175" s="166" t="s">
        <v>224</v>
      </c>
      <c r="D175" s="173" t="s">
        <v>400</v>
      </c>
      <c r="E175" s="167">
        <v>1</v>
      </c>
      <c r="F175" s="167">
        <v>0</v>
      </c>
      <c r="G175" s="167">
        <v>6</v>
      </c>
      <c r="H175" s="167">
        <v>9</v>
      </c>
      <c r="I175" s="166">
        <v>2.1</v>
      </c>
      <c r="J175" s="167">
        <v>0.64</v>
      </c>
      <c r="K175" s="169">
        <v>336.84210526315792</v>
      </c>
      <c r="L175" s="170">
        <v>2.02</v>
      </c>
      <c r="M175" s="173">
        <v>22.900521000000001</v>
      </c>
      <c r="N175" s="173">
        <v>82.217108999999994</v>
      </c>
      <c r="O175" s="171">
        <v>1</v>
      </c>
    </row>
    <row r="176" spans="2:15" ht="15" customHeight="1">
      <c r="B176" s="117">
        <v>100</v>
      </c>
      <c r="C176" s="166" t="s">
        <v>224</v>
      </c>
      <c r="D176" s="173" t="s">
        <v>334</v>
      </c>
      <c r="E176" s="167">
        <v>1</v>
      </c>
      <c r="F176" s="167">
        <v>0</v>
      </c>
      <c r="G176" s="167">
        <v>6</v>
      </c>
      <c r="H176" s="167">
        <v>9</v>
      </c>
      <c r="I176" s="166">
        <v>2.1</v>
      </c>
      <c r="J176" s="167">
        <v>0.64</v>
      </c>
      <c r="K176" s="169">
        <v>336.84210526315792</v>
      </c>
      <c r="L176" s="170">
        <v>2.02</v>
      </c>
      <c r="M176" s="173">
        <v>22.904934000000001</v>
      </c>
      <c r="N176" s="173">
        <v>82.233107000000004</v>
      </c>
      <c r="O176" s="171">
        <v>1</v>
      </c>
    </row>
    <row r="177" spans="2:15" ht="15" customHeight="1">
      <c r="B177" s="117">
        <v>101</v>
      </c>
      <c r="C177" s="173" t="s">
        <v>430</v>
      </c>
      <c r="D177" s="173" t="s">
        <v>401</v>
      </c>
      <c r="E177" s="167">
        <v>1</v>
      </c>
      <c r="F177" s="167">
        <v>60</v>
      </c>
      <c r="G177" s="167">
        <v>60</v>
      </c>
      <c r="H177" s="167">
        <v>0</v>
      </c>
      <c r="I177" s="166">
        <v>0.27</v>
      </c>
      <c r="J177" s="167">
        <v>0.23</v>
      </c>
      <c r="K177" s="169">
        <v>121.05263157894737</v>
      </c>
      <c r="L177" s="170">
        <v>0.10100000000000001</v>
      </c>
      <c r="M177" s="173">
        <v>22.901361000000001</v>
      </c>
      <c r="N177" s="173">
        <v>82.217680999999999</v>
      </c>
      <c r="O177" s="171">
        <v>1</v>
      </c>
    </row>
    <row r="178" spans="2:15" ht="15" customHeight="1">
      <c r="B178" s="117">
        <v>102</v>
      </c>
      <c r="C178" s="173" t="s">
        <v>430</v>
      </c>
      <c r="D178" s="173" t="s">
        <v>402</v>
      </c>
      <c r="E178" s="167">
        <v>1</v>
      </c>
      <c r="F178" s="167">
        <v>60</v>
      </c>
      <c r="G178" s="167">
        <v>60</v>
      </c>
      <c r="H178" s="167">
        <v>0</v>
      </c>
      <c r="I178" s="166">
        <v>0.27</v>
      </c>
      <c r="J178" s="167">
        <v>0.23</v>
      </c>
      <c r="K178" s="169">
        <v>121.05263157894737</v>
      </c>
      <c r="L178" s="170">
        <v>0.10100000000000001</v>
      </c>
      <c r="M178" s="173">
        <v>22.902398999999999</v>
      </c>
      <c r="N178" s="173">
        <v>82.221688999999998</v>
      </c>
      <c r="O178" s="171">
        <v>1</v>
      </c>
    </row>
    <row r="179" spans="2:15" ht="15" customHeight="1">
      <c r="B179" s="117">
        <v>103</v>
      </c>
      <c r="C179" s="173" t="s">
        <v>430</v>
      </c>
      <c r="D179" s="173" t="s">
        <v>403</v>
      </c>
      <c r="E179" s="167">
        <v>1</v>
      </c>
      <c r="F179" s="167">
        <v>60</v>
      </c>
      <c r="G179" s="167">
        <v>60</v>
      </c>
      <c r="H179" s="167">
        <v>0</v>
      </c>
      <c r="I179" s="166">
        <v>0.27</v>
      </c>
      <c r="J179" s="167">
        <v>0.23</v>
      </c>
      <c r="K179" s="169">
        <v>121.05263157894737</v>
      </c>
      <c r="L179" s="170">
        <v>0.20200000000000001</v>
      </c>
      <c r="M179" s="173">
        <v>22.899245000000001</v>
      </c>
      <c r="N179" s="173">
        <v>82.228622000000001</v>
      </c>
      <c r="O179" s="171">
        <v>1</v>
      </c>
    </row>
    <row r="180" spans="2:15" ht="15" customHeight="1">
      <c r="B180" s="117">
        <v>104</v>
      </c>
      <c r="C180" s="173" t="s">
        <v>430</v>
      </c>
      <c r="D180" s="173" t="s">
        <v>404</v>
      </c>
      <c r="E180" s="167">
        <v>1</v>
      </c>
      <c r="F180" s="167">
        <v>60</v>
      </c>
      <c r="G180" s="167">
        <v>60</v>
      </c>
      <c r="H180" s="167">
        <v>0</v>
      </c>
      <c r="I180" s="166">
        <v>0.27</v>
      </c>
      <c r="J180" s="167">
        <v>0.23</v>
      </c>
      <c r="K180" s="169">
        <v>121.05263157894737</v>
      </c>
      <c r="L180" s="170">
        <v>0.80900000000000005</v>
      </c>
      <c r="M180" s="173">
        <v>22.907695</v>
      </c>
      <c r="N180" s="173">
        <v>82.231672000000003</v>
      </c>
      <c r="O180" s="171">
        <v>1</v>
      </c>
    </row>
    <row r="181" spans="2:15" ht="15" customHeight="1">
      <c r="B181" s="117">
        <v>105</v>
      </c>
      <c r="C181" s="173" t="s">
        <v>430</v>
      </c>
      <c r="D181" s="173" t="s">
        <v>405</v>
      </c>
      <c r="E181" s="167">
        <v>1</v>
      </c>
      <c r="F181" s="167">
        <v>60</v>
      </c>
      <c r="G181" s="167">
        <v>60</v>
      </c>
      <c r="H181" s="167">
        <v>0</v>
      </c>
      <c r="I181" s="166">
        <v>0.27</v>
      </c>
      <c r="J181" s="167">
        <v>0.23</v>
      </c>
      <c r="K181" s="169">
        <v>121.05263157894737</v>
      </c>
      <c r="L181" s="170">
        <v>0.4</v>
      </c>
      <c r="M181" s="173">
        <v>22.904913000000001</v>
      </c>
      <c r="N181" s="173">
        <v>82.233706999999995</v>
      </c>
      <c r="O181" s="171">
        <v>1</v>
      </c>
    </row>
    <row r="182" spans="2:15" ht="15" customHeight="1">
      <c r="B182" s="117">
        <v>106</v>
      </c>
      <c r="C182" s="166" t="s">
        <v>224</v>
      </c>
      <c r="D182" s="173" t="s">
        <v>406</v>
      </c>
      <c r="E182" s="167">
        <v>1</v>
      </c>
      <c r="F182" s="167">
        <v>0</v>
      </c>
      <c r="G182" s="167">
        <v>6</v>
      </c>
      <c r="H182" s="167">
        <v>9</v>
      </c>
      <c r="I182" s="166">
        <v>2.1</v>
      </c>
      <c r="J182" s="167">
        <v>0.64</v>
      </c>
      <c r="K182" s="169">
        <v>336.84210526315792</v>
      </c>
      <c r="L182" s="170">
        <v>0.40500000000000003</v>
      </c>
      <c r="M182" s="173">
        <v>22.899722000000001</v>
      </c>
      <c r="N182" s="173">
        <v>82.233524000000003</v>
      </c>
      <c r="O182" s="171">
        <v>1</v>
      </c>
    </row>
    <row r="183" spans="2:15" ht="15" customHeight="1">
      <c r="B183" s="117">
        <v>107</v>
      </c>
      <c r="C183" s="173" t="s">
        <v>430</v>
      </c>
      <c r="D183" s="173" t="s">
        <v>407</v>
      </c>
      <c r="E183" s="167">
        <v>1</v>
      </c>
      <c r="F183" s="167">
        <v>60</v>
      </c>
      <c r="G183" s="167">
        <v>60</v>
      </c>
      <c r="H183" s="167">
        <v>0</v>
      </c>
      <c r="I183" s="166">
        <v>0.27</v>
      </c>
      <c r="J183" s="167">
        <v>0.23</v>
      </c>
      <c r="K183" s="169">
        <v>121.05263157894737</v>
      </c>
      <c r="L183" s="170">
        <v>0.10100000000000001</v>
      </c>
      <c r="M183" s="173">
        <v>22.906614999999999</v>
      </c>
      <c r="N183" s="173">
        <v>82.233524000000003</v>
      </c>
      <c r="O183" s="171">
        <v>1</v>
      </c>
    </row>
    <row r="184" spans="2:15" ht="15" customHeight="1">
      <c r="B184" s="117">
        <v>108</v>
      </c>
      <c r="C184" s="173" t="s">
        <v>430</v>
      </c>
      <c r="D184" s="173" t="s">
        <v>408</v>
      </c>
      <c r="E184" s="167">
        <v>1</v>
      </c>
      <c r="F184" s="167">
        <v>60</v>
      </c>
      <c r="G184" s="167">
        <v>60</v>
      </c>
      <c r="H184" s="167">
        <v>0</v>
      </c>
      <c r="I184" s="166">
        <v>0.27</v>
      </c>
      <c r="J184" s="167">
        <v>0.23</v>
      </c>
      <c r="K184" s="169">
        <v>121.05263157894737</v>
      </c>
      <c r="L184" s="170">
        <v>0.10100000000000001</v>
      </c>
      <c r="M184" s="173">
        <v>22.901008999999998</v>
      </c>
      <c r="N184" s="173">
        <v>82.217101</v>
      </c>
      <c r="O184" s="171">
        <v>1</v>
      </c>
    </row>
    <row r="185" spans="2:15" ht="15" customHeight="1">
      <c r="B185" s="117">
        <v>109</v>
      </c>
      <c r="C185" s="173" t="s">
        <v>430</v>
      </c>
      <c r="D185" s="173" t="s">
        <v>409</v>
      </c>
      <c r="E185" s="167">
        <v>1</v>
      </c>
      <c r="F185" s="167">
        <v>60</v>
      </c>
      <c r="G185" s="167">
        <v>60</v>
      </c>
      <c r="H185" s="167">
        <v>0</v>
      </c>
      <c r="I185" s="166">
        <v>0.27</v>
      </c>
      <c r="J185" s="167">
        <v>0.23</v>
      </c>
      <c r="K185" s="169">
        <v>121.05263157894737</v>
      </c>
      <c r="L185" s="170">
        <v>0.20200000000000001</v>
      </c>
      <c r="M185" s="173">
        <v>22.897168000000001</v>
      </c>
      <c r="N185" s="173">
        <v>82.219042999999999</v>
      </c>
      <c r="O185" s="171">
        <v>1</v>
      </c>
    </row>
    <row r="186" spans="2:15" ht="15" customHeight="1">
      <c r="B186" s="117">
        <v>110</v>
      </c>
      <c r="C186" s="173" t="s">
        <v>430</v>
      </c>
      <c r="D186" s="173" t="s">
        <v>410</v>
      </c>
      <c r="E186" s="167">
        <v>1</v>
      </c>
      <c r="F186" s="167">
        <v>60</v>
      </c>
      <c r="G186" s="167">
        <v>60</v>
      </c>
      <c r="H186" s="167">
        <v>0</v>
      </c>
      <c r="I186" s="166">
        <v>0.27</v>
      </c>
      <c r="J186" s="167">
        <v>0.23</v>
      </c>
      <c r="K186" s="169">
        <v>121.05263157894737</v>
      </c>
      <c r="L186" s="170">
        <v>0.80900000000000005</v>
      </c>
      <c r="M186" s="173">
        <v>22.899426999999999</v>
      </c>
      <c r="N186" s="173">
        <v>82.228431999999998</v>
      </c>
      <c r="O186" s="171">
        <v>1</v>
      </c>
    </row>
    <row r="187" spans="2:15" ht="15" customHeight="1">
      <c r="B187" s="117">
        <v>111</v>
      </c>
      <c r="C187" s="166" t="s">
        <v>430</v>
      </c>
      <c r="D187" s="166" t="s">
        <v>411</v>
      </c>
      <c r="E187" s="167">
        <v>1</v>
      </c>
      <c r="F187" s="167">
        <v>60</v>
      </c>
      <c r="G187" s="167">
        <v>60</v>
      </c>
      <c r="H187" s="167">
        <v>0</v>
      </c>
      <c r="I187" s="166">
        <v>0.27</v>
      </c>
      <c r="J187" s="167">
        <v>0.23</v>
      </c>
      <c r="K187" s="169">
        <v>121.05263157894737</v>
      </c>
      <c r="L187" s="170">
        <v>0.4</v>
      </c>
      <c r="M187" s="166">
        <v>22.902206</v>
      </c>
      <c r="N187" s="166">
        <v>82.220907999999994</v>
      </c>
      <c r="O187" s="171">
        <v>1</v>
      </c>
    </row>
    <row r="188" spans="2:15" ht="15" customHeight="1">
      <c r="B188" s="117">
        <v>112</v>
      </c>
      <c r="C188" s="166" t="s">
        <v>430</v>
      </c>
      <c r="D188" s="166" t="s">
        <v>412</v>
      </c>
      <c r="E188" s="167">
        <v>1</v>
      </c>
      <c r="F188" s="167">
        <v>60</v>
      </c>
      <c r="G188" s="167">
        <v>60</v>
      </c>
      <c r="H188" s="167">
        <v>0</v>
      </c>
      <c r="I188" s="166">
        <v>0.27</v>
      </c>
      <c r="J188" s="167">
        <v>0.23</v>
      </c>
      <c r="K188" s="169">
        <v>121.05263157894737</v>
      </c>
      <c r="L188" s="170">
        <v>0.40500000000000003</v>
      </c>
      <c r="M188" s="166">
        <v>22.803851000000002</v>
      </c>
      <c r="N188" s="166">
        <v>82.225807000000003</v>
      </c>
      <c r="O188" s="171">
        <v>1</v>
      </c>
    </row>
    <row r="189" spans="2:15" ht="15" customHeight="1">
      <c r="B189" s="117">
        <v>113</v>
      </c>
      <c r="C189" s="166" t="s">
        <v>224</v>
      </c>
      <c r="D189" s="166" t="s">
        <v>413</v>
      </c>
      <c r="E189" s="167">
        <v>1</v>
      </c>
      <c r="F189" s="167">
        <v>0</v>
      </c>
      <c r="G189" s="167">
        <v>6</v>
      </c>
      <c r="H189" s="167">
        <v>9</v>
      </c>
      <c r="I189" s="166">
        <v>2.1</v>
      </c>
      <c r="J189" s="167">
        <v>0.64</v>
      </c>
      <c r="K189" s="169">
        <v>336.84210526315792</v>
      </c>
      <c r="L189" s="170">
        <v>2.02</v>
      </c>
      <c r="M189" s="166">
        <v>22.898368000000001</v>
      </c>
      <c r="N189" s="166">
        <v>82.217291000000003</v>
      </c>
      <c r="O189" s="171">
        <v>1</v>
      </c>
    </row>
    <row r="190" spans="2:15" ht="15" customHeight="1">
      <c r="B190" s="117">
        <v>114</v>
      </c>
      <c r="C190" s="166" t="s">
        <v>430</v>
      </c>
      <c r="D190" s="166" t="s">
        <v>414</v>
      </c>
      <c r="E190" s="167">
        <v>1</v>
      </c>
      <c r="F190" s="167">
        <v>60</v>
      </c>
      <c r="G190" s="167">
        <v>60</v>
      </c>
      <c r="H190" s="167">
        <v>0</v>
      </c>
      <c r="I190" s="166">
        <v>0.27</v>
      </c>
      <c r="J190" s="167">
        <v>0.23</v>
      </c>
      <c r="K190" s="169">
        <v>121.05263157894737</v>
      </c>
      <c r="L190" s="170">
        <v>0.10100000000000001</v>
      </c>
      <c r="M190" s="166">
        <v>22.902818</v>
      </c>
      <c r="N190" s="166">
        <v>82.221669000000006</v>
      </c>
      <c r="O190" s="171">
        <v>1</v>
      </c>
    </row>
    <row r="191" spans="2:15" ht="15" customHeight="1">
      <c r="B191" s="117">
        <v>115</v>
      </c>
      <c r="C191" s="166" t="s">
        <v>430</v>
      </c>
      <c r="D191" s="166" t="s">
        <v>415</v>
      </c>
      <c r="E191" s="167">
        <v>1</v>
      </c>
      <c r="F191" s="167">
        <v>60</v>
      </c>
      <c r="G191" s="167">
        <v>60</v>
      </c>
      <c r="H191" s="167">
        <v>0</v>
      </c>
      <c r="I191" s="166">
        <v>0.27</v>
      </c>
      <c r="J191" s="167">
        <v>0.23</v>
      </c>
      <c r="K191" s="169">
        <v>121.05263157894737</v>
      </c>
      <c r="L191" s="170">
        <v>0.10100000000000001</v>
      </c>
      <c r="M191" s="166">
        <v>22.901506999999999</v>
      </c>
      <c r="N191" s="166">
        <v>82.217752000000004</v>
      </c>
      <c r="O191" s="171">
        <v>1</v>
      </c>
    </row>
    <row r="192" spans="2:15" ht="15" customHeight="1">
      <c r="B192" s="117">
        <v>116</v>
      </c>
      <c r="C192" s="166" t="s">
        <v>430</v>
      </c>
      <c r="D192" s="166" t="s">
        <v>416</v>
      </c>
      <c r="E192" s="167">
        <v>1</v>
      </c>
      <c r="F192" s="167">
        <v>60</v>
      </c>
      <c r="G192" s="167">
        <v>60</v>
      </c>
      <c r="H192" s="167">
        <v>0</v>
      </c>
      <c r="I192" s="166">
        <v>0.27</v>
      </c>
      <c r="J192" s="167">
        <v>0.23</v>
      </c>
      <c r="K192" s="169">
        <v>121.05263157894737</v>
      </c>
      <c r="L192" s="170">
        <v>0.20200000000000001</v>
      </c>
      <c r="M192" s="166">
        <v>22.904451000000002</v>
      </c>
      <c r="N192" s="166">
        <v>82.233507000000003</v>
      </c>
      <c r="O192" s="171">
        <v>1</v>
      </c>
    </row>
    <row r="193" spans="2:15" ht="15" customHeight="1">
      <c r="B193" s="117">
        <v>117</v>
      </c>
      <c r="C193" s="166" t="s">
        <v>430</v>
      </c>
      <c r="D193" s="166" t="s">
        <v>417</v>
      </c>
      <c r="E193" s="167">
        <v>1</v>
      </c>
      <c r="F193" s="167">
        <v>60</v>
      </c>
      <c r="G193" s="167">
        <v>60</v>
      </c>
      <c r="H193" s="167">
        <v>0</v>
      </c>
      <c r="I193" s="166">
        <v>0.27</v>
      </c>
      <c r="J193" s="167">
        <v>0.23</v>
      </c>
      <c r="K193" s="169">
        <v>121.05263157894737</v>
      </c>
      <c r="L193" s="170">
        <v>0.80900000000000005</v>
      </c>
      <c r="M193" s="166">
        <v>22.903770000000002</v>
      </c>
      <c r="N193" s="166">
        <v>82.220471000000003</v>
      </c>
      <c r="O193" s="171">
        <v>1</v>
      </c>
    </row>
    <row r="194" spans="2:15" ht="15" customHeight="1">
      <c r="B194" s="117">
        <v>118</v>
      </c>
      <c r="C194" s="166" t="s">
        <v>430</v>
      </c>
      <c r="D194" s="166" t="s">
        <v>418</v>
      </c>
      <c r="E194" s="167">
        <v>1</v>
      </c>
      <c r="F194" s="167">
        <v>60</v>
      </c>
      <c r="G194" s="167">
        <v>60</v>
      </c>
      <c r="H194" s="167">
        <v>0</v>
      </c>
      <c r="I194" s="166">
        <v>0.27</v>
      </c>
      <c r="J194" s="167">
        <v>0.23</v>
      </c>
      <c r="K194" s="169">
        <v>121.05263157894737</v>
      </c>
      <c r="L194" s="170">
        <v>0.4</v>
      </c>
      <c r="M194" s="166">
        <v>22.898900000000001</v>
      </c>
      <c r="N194" s="166">
        <v>82.223212000000004</v>
      </c>
      <c r="O194" s="171">
        <v>1</v>
      </c>
    </row>
    <row r="195" spans="2:15" ht="15" customHeight="1">
      <c r="B195" s="117">
        <v>119</v>
      </c>
      <c r="C195" s="166" t="s">
        <v>430</v>
      </c>
      <c r="D195" s="166" t="s">
        <v>419</v>
      </c>
      <c r="E195" s="167">
        <v>1</v>
      </c>
      <c r="F195" s="167">
        <v>60</v>
      </c>
      <c r="G195" s="167">
        <v>60</v>
      </c>
      <c r="H195" s="167">
        <v>0</v>
      </c>
      <c r="I195" s="166">
        <v>0.27</v>
      </c>
      <c r="J195" s="167">
        <v>0.23</v>
      </c>
      <c r="K195" s="169">
        <v>121.05263157894737</v>
      </c>
      <c r="L195" s="170">
        <v>0.40500000000000003</v>
      </c>
      <c r="M195" s="166">
        <v>22.903929000000002</v>
      </c>
      <c r="N195" s="166">
        <v>82.226905000000002</v>
      </c>
      <c r="O195" s="171">
        <v>1</v>
      </c>
    </row>
    <row r="196" spans="2:15" ht="15" customHeight="1">
      <c r="B196" s="117">
        <v>120</v>
      </c>
      <c r="C196" s="166" t="s">
        <v>430</v>
      </c>
      <c r="D196" s="166" t="s">
        <v>420</v>
      </c>
      <c r="E196" s="167">
        <v>1</v>
      </c>
      <c r="F196" s="167">
        <v>60</v>
      </c>
      <c r="G196" s="167">
        <v>60</v>
      </c>
      <c r="H196" s="167">
        <v>0</v>
      </c>
      <c r="I196" s="166">
        <v>0.27</v>
      </c>
      <c r="J196" s="167">
        <v>0.23</v>
      </c>
      <c r="K196" s="169">
        <v>121.05263157894737</v>
      </c>
      <c r="L196" s="170">
        <v>0.10100000000000001</v>
      </c>
      <c r="M196" s="166">
        <v>22.903929000000002</v>
      </c>
      <c r="N196" s="166">
        <v>82.228617</v>
      </c>
      <c r="O196" s="171">
        <v>1</v>
      </c>
    </row>
    <row r="197" spans="2:15" ht="15" customHeight="1">
      <c r="B197" s="117">
        <v>121</v>
      </c>
      <c r="C197" s="166" t="s">
        <v>430</v>
      </c>
      <c r="D197" s="166" t="s">
        <v>421</v>
      </c>
      <c r="E197" s="167">
        <v>1</v>
      </c>
      <c r="F197" s="167">
        <v>60</v>
      </c>
      <c r="G197" s="167">
        <v>60</v>
      </c>
      <c r="H197" s="167">
        <v>0</v>
      </c>
      <c r="I197" s="166">
        <v>0.27</v>
      </c>
      <c r="J197" s="167">
        <v>0.23</v>
      </c>
      <c r="K197" s="169">
        <v>121.05263157894737</v>
      </c>
      <c r="L197" s="170">
        <v>0.10100000000000001</v>
      </c>
      <c r="M197" s="166">
        <v>22.902203</v>
      </c>
      <c r="N197" s="166">
        <v>82.221267999999995</v>
      </c>
      <c r="O197" s="171">
        <v>1</v>
      </c>
    </row>
    <row r="198" spans="2:15" ht="15" customHeight="1">
      <c r="B198" s="117">
        <v>122</v>
      </c>
      <c r="C198" s="166" t="s">
        <v>430</v>
      </c>
      <c r="D198" s="166" t="s">
        <v>422</v>
      </c>
      <c r="E198" s="167">
        <v>1</v>
      </c>
      <c r="F198" s="167">
        <v>60</v>
      </c>
      <c r="G198" s="167">
        <v>60</v>
      </c>
      <c r="H198" s="167">
        <v>0</v>
      </c>
      <c r="I198" s="166">
        <v>0.27</v>
      </c>
      <c r="J198" s="167">
        <v>0.23</v>
      </c>
      <c r="K198" s="169">
        <v>121.05263157894737</v>
      </c>
      <c r="L198" s="170">
        <v>0.20200000000000001</v>
      </c>
      <c r="M198" s="166">
        <v>22.902616999999999</v>
      </c>
      <c r="N198" s="166">
        <v>82.221857</v>
      </c>
      <c r="O198" s="171">
        <v>1</v>
      </c>
    </row>
    <row r="199" spans="2:15" ht="15" customHeight="1">
      <c r="B199" s="117">
        <v>123</v>
      </c>
      <c r="C199" s="166" t="s">
        <v>430</v>
      </c>
      <c r="D199" s="166" t="s">
        <v>423</v>
      </c>
      <c r="E199" s="167">
        <v>1</v>
      </c>
      <c r="F199" s="167">
        <v>60</v>
      </c>
      <c r="G199" s="167">
        <v>60</v>
      </c>
      <c r="H199" s="167">
        <v>0</v>
      </c>
      <c r="I199" s="166">
        <v>0.27</v>
      </c>
      <c r="J199" s="167">
        <v>0.23</v>
      </c>
      <c r="K199" s="169">
        <v>121.05263157894737</v>
      </c>
      <c r="L199" s="170">
        <v>0.80900000000000005</v>
      </c>
      <c r="M199" s="166">
        <v>22.902740999999999</v>
      </c>
      <c r="N199" s="166">
        <v>82.221860000000007</v>
      </c>
      <c r="O199" s="171">
        <v>1</v>
      </c>
    </row>
    <row r="200" spans="2:15" ht="15" customHeight="1">
      <c r="B200" s="117">
        <v>124</v>
      </c>
      <c r="C200" s="166" t="s">
        <v>430</v>
      </c>
      <c r="D200" s="166" t="s">
        <v>424</v>
      </c>
      <c r="E200" s="167">
        <v>1</v>
      </c>
      <c r="F200" s="167">
        <v>60</v>
      </c>
      <c r="G200" s="167">
        <v>60</v>
      </c>
      <c r="H200" s="167">
        <v>0</v>
      </c>
      <c r="I200" s="166">
        <v>0.27</v>
      </c>
      <c r="J200" s="167">
        <v>0.23</v>
      </c>
      <c r="K200" s="169">
        <v>121.05263157894737</v>
      </c>
      <c r="L200" s="170">
        <v>0.4</v>
      </c>
      <c r="M200" s="166">
        <v>22.902508999999998</v>
      </c>
      <c r="N200" s="166">
        <v>82.221800999999999</v>
      </c>
      <c r="O200" s="171">
        <v>1</v>
      </c>
    </row>
    <row r="201" spans="2:15" ht="15" customHeight="1">
      <c r="B201" s="117">
        <v>125</v>
      </c>
      <c r="C201" s="166" t="s">
        <v>430</v>
      </c>
      <c r="D201" s="166" t="s">
        <v>425</v>
      </c>
      <c r="E201" s="167">
        <v>1</v>
      </c>
      <c r="F201" s="167">
        <v>60</v>
      </c>
      <c r="G201" s="167">
        <v>60</v>
      </c>
      <c r="H201" s="167">
        <v>0</v>
      </c>
      <c r="I201" s="166">
        <v>0.27</v>
      </c>
      <c r="J201" s="167">
        <v>0.23</v>
      </c>
      <c r="K201" s="169">
        <v>121.05263157894737</v>
      </c>
      <c r="L201" s="170">
        <v>0.40500000000000003</v>
      </c>
      <c r="M201" s="166">
        <v>22.903175000000001</v>
      </c>
      <c r="N201" s="166">
        <v>82.220917999999998</v>
      </c>
      <c r="O201" s="171">
        <v>1</v>
      </c>
    </row>
    <row r="202" spans="2:15" ht="15" customHeight="1">
      <c r="B202" s="117">
        <v>126</v>
      </c>
      <c r="C202" s="166" t="s">
        <v>430</v>
      </c>
      <c r="D202" s="166" t="s">
        <v>426</v>
      </c>
      <c r="E202" s="167">
        <v>1</v>
      </c>
      <c r="F202" s="167">
        <v>60</v>
      </c>
      <c r="G202" s="167">
        <v>60</v>
      </c>
      <c r="H202" s="167">
        <v>0</v>
      </c>
      <c r="I202" s="166">
        <v>0.27</v>
      </c>
      <c r="J202" s="167">
        <v>0.23</v>
      </c>
      <c r="K202" s="169">
        <v>121.05263157894737</v>
      </c>
      <c r="L202" s="170">
        <v>0.10100000000000001</v>
      </c>
      <c r="M202" s="166">
        <v>22.901928999999999</v>
      </c>
      <c r="N202" s="166">
        <v>82.222617</v>
      </c>
      <c r="O202" s="171">
        <v>1</v>
      </c>
    </row>
    <row r="203" spans="2:15" ht="15" customHeight="1">
      <c r="B203" s="117">
        <v>127</v>
      </c>
      <c r="C203" s="166" t="s">
        <v>373</v>
      </c>
      <c r="D203" s="166" t="s">
        <v>347</v>
      </c>
      <c r="E203" s="167">
        <v>1</v>
      </c>
      <c r="F203" s="167">
        <v>60</v>
      </c>
      <c r="G203" s="167">
        <v>60</v>
      </c>
      <c r="H203" s="167">
        <v>0</v>
      </c>
      <c r="I203" s="173">
        <v>0.8</v>
      </c>
      <c r="J203" s="167">
        <v>0.63</v>
      </c>
      <c r="K203" s="169">
        <v>332</v>
      </c>
      <c r="L203" s="170">
        <v>0.10100000000000001</v>
      </c>
      <c r="M203" s="166">
        <v>22.864916999999998</v>
      </c>
      <c r="N203" s="166">
        <v>82.222219999999993</v>
      </c>
      <c r="O203" s="171">
        <v>1</v>
      </c>
    </row>
    <row r="204" spans="2:15" ht="15" customHeight="1">
      <c r="B204" s="117">
        <v>128</v>
      </c>
      <c r="C204" s="166" t="s">
        <v>373</v>
      </c>
      <c r="D204" s="166" t="s">
        <v>427</v>
      </c>
      <c r="E204" s="167">
        <v>1</v>
      </c>
      <c r="F204" s="167">
        <v>60</v>
      </c>
      <c r="G204" s="167">
        <v>60</v>
      </c>
      <c r="H204" s="167">
        <v>0</v>
      </c>
      <c r="I204" s="173">
        <v>0.8</v>
      </c>
      <c r="J204" s="167">
        <v>0.63</v>
      </c>
      <c r="K204" s="169">
        <v>332</v>
      </c>
      <c r="L204" s="170">
        <v>0.20200000000000001</v>
      </c>
      <c r="M204" s="166">
        <v>22.863327999999999</v>
      </c>
      <c r="N204" s="166">
        <v>82.219764999999995</v>
      </c>
      <c r="O204" s="171">
        <v>1</v>
      </c>
    </row>
    <row r="205" spans="2:15" ht="15" customHeight="1">
      <c r="B205" s="117">
        <v>129</v>
      </c>
      <c r="C205" s="166" t="s">
        <v>224</v>
      </c>
      <c r="D205" s="166" t="s">
        <v>427</v>
      </c>
      <c r="E205" s="167">
        <v>1</v>
      </c>
      <c r="F205" s="167">
        <v>0</v>
      </c>
      <c r="G205" s="167">
        <v>6</v>
      </c>
      <c r="H205" s="167">
        <v>9</v>
      </c>
      <c r="I205" s="166">
        <v>2.1</v>
      </c>
      <c r="J205" s="167">
        <v>0.64</v>
      </c>
      <c r="K205" s="169">
        <v>336.84210526315792</v>
      </c>
      <c r="L205" s="170">
        <v>0.80900000000000005</v>
      </c>
      <c r="M205" s="166">
        <v>22.902241</v>
      </c>
      <c r="N205" s="166">
        <v>82.223860000000002</v>
      </c>
      <c r="O205" s="171">
        <v>1</v>
      </c>
    </row>
    <row r="206" spans="2:15" ht="15" customHeight="1">
      <c r="B206" s="117">
        <v>130</v>
      </c>
      <c r="C206" s="166" t="s">
        <v>430</v>
      </c>
      <c r="D206" s="166" t="s">
        <v>428</v>
      </c>
      <c r="E206" s="167">
        <v>1</v>
      </c>
      <c r="F206" s="167">
        <v>60</v>
      </c>
      <c r="G206" s="167">
        <v>60</v>
      </c>
      <c r="H206" s="167">
        <v>0</v>
      </c>
      <c r="I206" s="166">
        <v>0.27</v>
      </c>
      <c r="J206" s="167">
        <v>0.23</v>
      </c>
      <c r="K206" s="169">
        <v>121.05263157894737</v>
      </c>
      <c r="L206" s="170">
        <v>0.10100000000000001</v>
      </c>
      <c r="M206" s="166">
        <v>22.903509</v>
      </c>
      <c r="N206" s="166">
        <v>82.224800999999999</v>
      </c>
      <c r="O206" s="171">
        <v>1</v>
      </c>
    </row>
    <row r="207" spans="2:15" ht="15" customHeight="1">
      <c r="B207" s="117">
        <v>131</v>
      </c>
      <c r="C207" s="166" t="s">
        <v>373</v>
      </c>
      <c r="D207" s="166" t="s">
        <v>348</v>
      </c>
      <c r="E207" s="167">
        <v>1</v>
      </c>
      <c r="F207" s="167">
        <v>60</v>
      </c>
      <c r="G207" s="167">
        <v>60</v>
      </c>
      <c r="H207" s="167">
        <v>0</v>
      </c>
      <c r="I207" s="173">
        <v>0.8</v>
      </c>
      <c r="J207" s="167">
        <v>0.63</v>
      </c>
      <c r="K207" s="169">
        <v>332</v>
      </c>
      <c r="L207" s="170">
        <v>0.10100000000000001</v>
      </c>
      <c r="M207" s="166">
        <v>22.86985</v>
      </c>
      <c r="N207" s="166">
        <v>82.222682000000006</v>
      </c>
      <c r="O207" s="171">
        <v>1</v>
      </c>
    </row>
    <row r="208" spans="2:15" ht="15" customHeight="1">
      <c r="B208" s="117">
        <v>132</v>
      </c>
      <c r="C208" s="166" t="s">
        <v>373</v>
      </c>
      <c r="D208" s="166" t="s">
        <v>349</v>
      </c>
      <c r="E208" s="167">
        <v>1</v>
      </c>
      <c r="F208" s="167">
        <v>60</v>
      </c>
      <c r="G208" s="167">
        <v>60</v>
      </c>
      <c r="H208" s="167">
        <v>0</v>
      </c>
      <c r="I208" s="173">
        <v>0.8</v>
      </c>
      <c r="J208" s="167">
        <v>0.63</v>
      </c>
      <c r="K208" s="169">
        <v>332</v>
      </c>
      <c r="L208" s="170">
        <v>0.20200000000000001</v>
      </c>
      <c r="M208" s="166">
        <v>22.871456999999999</v>
      </c>
      <c r="N208" s="166">
        <v>82.223737</v>
      </c>
      <c r="O208" s="171">
        <v>1</v>
      </c>
    </row>
    <row r="209" spans="2:15" ht="15" customHeight="1">
      <c r="B209" s="117">
        <v>133</v>
      </c>
      <c r="C209" s="166" t="s">
        <v>373</v>
      </c>
      <c r="D209" s="166" t="s">
        <v>350</v>
      </c>
      <c r="E209" s="167">
        <v>1</v>
      </c>
      <c r="F209" s="167">
        <v>60</v>
      </c>
      <c r="G209" s="167">
        <v>60</v>
      </c>
      <c r="H209" s="167">
        <v>0</v>
      </c>
      <c r="I209" s="173">
        <v>0.8</v>
      </c>
      <c r="J209" s="167">
        <v>0.63</v>
      </c>
      <c r="K209" s="169">
        <v>332</v>
      </c>
      <c r="L209" s="170">
        <v>0.80900000000000005</v>
      </c>
      <c r="M209" s="166">
        <v>22.874793</v>
      </c>
      <c r="N209" s="166">
        <v>82.224542</v>
      </c>
      <c r="O209" s="171">
        <v>1</v>
      </c>
    </row>
    <row r="210" spans="2:15" ht="15" customHeight="1">
      <c r="B210" s="117">
        <v>134</v>
      </c>
      <c r="C210" s="166" t="s">
        <v>373</v>
      </c>
      <c r="D210" s="166" t="s">
        <v>429</v>
      </c>
      <c r="E210" s="167">
        <v>1</v>
      </c>
      <c r="F210" s="167">
        <v>60</v>
      </c>
      <c r="G210" s="167">
        <v>60</v>
      </c>
      <c r="H210" s="167">
        <v>0</v>
      </c>
      <c r="I210" s="173">
        <v>0.8</v>
      </c>
      <c r="J210" s="167">
        <v>0.63</v>
      </c>
      <c r="K210" s="169">
        <v>332</v>
      </c>
      <c r="L210" s="170">
        <v>0.4</v>
      </c>
      <c r="M210" s="166">
        <v>22.877562999999999</v>
      </c>
      <c r="N210" s="166">
        <v>82.219842</v>
      </c>
      <c r="O210" s="171">
        <v>1</v>
      </c>
    </row>
    <row r="211" spans="2:15" ht="15" customHeight="1">
      <c r="B211" s="117">
        <v>135</v>
      </c>
      <c r="C211" s="166" t="s">
        <v>430</v>
      </c>
      <c r="D211" s="166" t="s">
        <v>429</v>
      </c>
      <c r="E211" s="167">
        <v>1</v>
      </c>
      <c r="F211" s="167">
        <v>60</v>
      </c>
      <c r="G211" s="167">
        <v>60</v>
      </c>
      <c r="H211" s="167">
        <v>0</v>
      </c>
      <c r="I211" s="166">
        <v>0.27</v>
      </c>
      <c r="J211" s="167">
        <v>0.23</v>
      </c>
      <c r="K211" s="169">
        <v>121.05263157894737</v>
      </c>
      <c r="L211" s="170">
        <v>0.10100000000000001</v>
      </c>
      <c r="M211" s="166">
        <v>22.878814999999999</v>
      </c>
      <c r="N211" s="166">
        <v>82.223613</v>
      </c>
      <c r="O211" s="171">
        <v>1</v>
      </c>
    </row>
    <row r="212" spans="2:15" ht="15" customHeight="1">
      <c r="B212" s="117">
        <v>136</v>
      </c>
      <c r="C212" s="166" t="s">
        <v>373</v>
      </c>
      <c r="D212" s="166" t="s">
        <v>351</v>
      </c>
      <c r="E212" s="167">
        <v>1</v>
      </c>
      <c r="F212" s="167">
        <v>60</v>
      </c>
      <c r="G212" s="167">
        <v>60</v>
      </c>
      <c r="H212" s="167">
        <v>0</v>
      </c>
      <c r="I212" s="173">
        <v>0.8</v>
      </c>
      <c r="J212" s="167">
        <v>0.63</v>
      </c>
      <c r="K212" s="169">
        <v>332</v>
      </c>
      <c r="L212" s="170">
        <v>0.10100000000000001</v>
      </c>
      <c r="M212" s="166">
        <v>22.874732000000002</v>
      </c>
      <c r="N212" s="166">
        <v>82.224751999999995</v>
      </c>
      <c r="O212" s="171">
        <v>1</v>
      </c>
    </row>
    <row r="213" spans="2:15" ht="15" customHeight="1">
      <c r="B213" s="117">
        <v>137</v>
      </c>
      <c r="C213" s="166" t="s">
        <v>430</v>
      </c>
      <c r="D213" s="166" t="s">
        <v>352</v>
      </c>
      <c r="E213" s="167">
        <v>1</v>
      </c>
      <c r="F213" s="167">
        <v>60</v>
      </c>
      <c r="G213" s="167">
        <v>60</v>
      </c>
      <c r="H213" s="167">
        <v>0</v>
      </c>
      <c r="I213" s="166">
        <v>0.27</v>
      </c>
      <c r="J213" s="167">
        <v>0.23</v>
      </c>
      <c r="K213" s="169">
        <v>121.05263157894737</v>
      </c>
      <c r="L213" s="170">
        <v>0.20200000000000001</v>
      </c>
      <c r="M213" s="166">
        <v>22.874167</v>
      </c>
      <c r="N213" s="166">
        <v>82.22569</v>
      </c>
      <c r="O213" s="171">
        <v>1</v>
      </c>
    </row>
    <row r="214" spans="2:15" ht="15" customHeight="1">
      <c r="B214" s="117">
        <v>138</v>
      </c>
      <c r="C214" s="166" t="s">
        <v>430</v>
      </c>
      <c r="D214" s="166" t="s">
        <v>353</v>
      </c>
      <c r="E214" s="167">
        <v>1</v>
      </c>
      <c r="F214" s="167">
        <v>60</v>
      </c>
      <c r="G214" s="167">
        <v>60</v>
      </c>
      <c r="H214" s="167">
        <v>0</v>
      </c>
      <c r="I214" s="166">
        <v>0.27</v>
      </c>
      <c r="J214" s="167">
        <v>0.23</v>
      </c>
      <c r="K214" s="169">
        <v>121.05263157894737</v>
      </c>
      <c r="L214" s="170">
        <v>0.80900000000000005</v>
      </c>
      <c r="M214" s="166">
        <v>22.87415</v>
      </c>
      <c r="N214" s="166">
        <v>82.236279999999994</v>
      </c>
      <c r="O214" s="171">
        <v>1</v>
      </c>
    </row>
    <row r="215" spans="2:15" ht="15" customHeight="1">
      <c r="B215" s="117">
        <v>139</v>
      </c>
      <c r="C215" s="166" t="s">
        <v>430</v>
      </c>
      <c r="D215" s="166" t="s">
        <v>354</v>
      </c>
      <c r="E215" s="167">
        <v>1</v>
      </c>
      <c r="F215" s="167">
        <v>60</v>
      </c>
      <c r="G215" s="167">
        <v>60</v>
      </c>
      <c r="H215" s="167">
        <v>0</v>
      </c>
      <c r="I215" s="166">
        <v>0.27</v>
      </c>
      <c r="J215" s="167">
        <v>0.23</v>
      </c>
      <c r="K215" s="169">
        <v>121.05263157894737</v>
      </c>
      <c r="L215" s="170">
        <v>0.4</v>
      </c>
      <c r="M215" s="166">
        <v>22.874267</v>
      </c>
      <c r="N215" s="166">
        <v>82.22869</v>
      </c>
      <c r="O215" s="171">
        <v>1</v>
      </c>
    </row>
    <row r="216" spans="2:15" ht="15" customHeight="1">
      <c r="B216" s="117">
        <v>140</v>
      </c>
      <c r="C216" s="166" t="s">
        <v>373</v>
      </c>
      <c r="D216" s="166" t="s">
        <v>355</v>
      </c>
      <c r="E216" s="167">
        <v>1</v>
      </c>
      <c r="F216" s="167">
        <v>60</v>
      </c>
      <c r="G216" s="167">
        <v>60</v>
      </c>
      <c r="H216" s="167">
        <v>0</v>
      </c>
      <c r="I216" s="173">
        <v>0.8</v>
      </c>
      <c r="J216" s="167">
        <v>0.63</v>
      </c>
      <c r="K216" s="169">
        <v>332</v>
      </c>
      <c r="L216" s="170">
        <v>0.40500000000000003</v>
      </c>
      <c r="M216" s="166">
        <v>22.874811999999999</v>
      </c>
      <c r="N216" s="166">
        <v>82.224613000000005</v>
      </c>
      <c r="O216" s="171">
        <v>1</v>
      </c>
    </row>
    <row r="217" spans="2:15" ht="15" customHeight="1">
      <c r="B217" s="117">
        <v>141</v>
      </c>
      <c r="C217" s="166" t="s">
        <v>430</v>
      </c>
      <c r="D217" s="166" t="s">
        <v>356</v>
      </c>
      <c r="E217" s="167">
        <v>1</v>
      </c>
      <c r="F217" s="167">
        <v>60</v>
      </c>
      <c r="G217" s="167">
        <v>60</v>
      </c>
      <c r="H217" s="167">
        <v>0</v>
      </c>
      <c r="I217" s="166">
        <v>0.27</v>
      </c>
      <c r="J217" s="167">
        <v>0.23</v>
      </c>
      <c r="K217" s="169">
        <v>121.05263157894737</v>
      </c>
      <c r="L217" s="170" t="s">
        <v>454</v>
      </c>
      <c r="M217" s="166">
        <v>22.871248000000001</v>
      </c>
      <c r="N217" s="166">
        <v>82.235372999999996</v>
      </c>
      <c r="O217" s="171">
        <v>1</v>
      </c>
    </row>
    <row r="218" spans="2:15" ht="15" customHeight="1">
      <c r="B218" s="117">
        <v>142</v>
      </c>
      <c r="C218" s="166" t="s">
        <v>430</v>
      </c>
      <c r="D218" s="166" t="s">
        <v>357</v>
      </c>
      <c r="E218" s="167">
        <v>1</v>
      </c>
      <c r="F218" s="167">
        <v>60</v>
      </c>
      <c r="G218" s="167">
        <v>60</v>
      </c>
      <c r="H218" s="167">
        <v>0</v>
      </c>
      <c r="I218" s="166">
        <v>0.27</v>
      </c>
      <c r="J218" s="167">
        <v>0.23</v>
      </c>
      <c r="K218" s="169">
        <v>121.05263157894737</v>
      </c>
      <c r="L218" s="170">
        <v>0.5</v>
      </c>
      <c r="M218" s="166">
        <v>22.874267</v>
      </c>
      <c r="N218" s="166">
        <v>82.225210000000004</v>
      </c>
      <c r="O218" s="171">
        <v>1</v>
      </c>
    </row>
    <row r="219" spans="2:15" ht="15" customHeight="1">
      <c r="B219" s="117">
        <v>143</v>
      </c>
      <c r="C219" s="166" t="s">
        <v>373</v>
      </c>
      <c r="D219" s="166" t="s">
        <v>358</v>
      </c>
      <c r="E219" s="167">
        <v>1</v>
      </c>
      <c r="F219" s="167">
        <v>60</v>
      </c>
      <c r="G219" s="167">
        <v>60</v>
      </c>
      <c r="H219" s="167">
        <v>0</v>
      </c>
      <c r="I219" s="173">
        <v>0.8</v>
      </c>
      <c r="J219" s="167">
        <v>0.63</v>
      </c>
      <c r="K219" s="169">
        <v>332</v>
      </c>
      <c r="L219" s="170">
        <v>0.5</v>
      </c>
      <c r="M219" s="166">
        <v>22.874925000000001</v>
      </c>
      <c r="N219" s="166">
        <v>82.224582999999996</v>
      </c>
      <c r="O219" s="171">
        <v>1</v>
      </c>
    </row>
    <row r="220" spans="2:15" ht="15" customHeight="1">
      <c r="B220" s="117">
        <v>144</v>
      </c>
      <c r="C220" s="166" t="s">
        <v>430</v>
      </c>
      <c r="D220" s="166" t="s">
        <v>359</v>
      </c>
      <c r="E220" s="167">
        <v>1</v>
      </c>
      <c r="F220" s="167">
        <v>60</v>
      </c>
      <c r="G220" s="167">
        <v>60</v>
      </c>
      <c r="H220" s="167">
        <v>0</v>
      </c>
      <c r="I220" s="166">
        <v>0.27</v>
      </c>
      <c r="J220" s="175">
        <v>0.23</v>
      </c>
      <c r="K220" s="169">
        <v>121.05263157894737</v>
      </c>
      <c r="L220" s="170">
        <v>0.5</v>
      </c>
      <c r="M220" s="166">
        <v>22.875823</v>
      </c>
      <c r="N220" s="166">
        <v>82.224333000000001</v>
      </c>
      <c r="O220" s="171">
        <v>1</v>
      </c>
    </row>
    <row r="221" spans="2:15" ht="15" customHeight="1">
      <c r="B221" s="117">
        <v>145</v>
      </c>
      <c r="C221" s="166" t="s">
        <v>430</v>
      </c>
      <c r="D221" s="166" t="s">
        <v>360</v>
      </c>
      <c r="E221" s="167">
        <v>1</v>
      </c>
      <c r="F221" s="167">
        <v>60</v>
      </c>
      <c r="G221" s="167">
        <v>60</v>
      </c>
      <c r="H221" s="167">
        <v>0</v>
      </c>
      <c r="I221" s="166">
        <v>0.27</v>
      </c>
      <c r="J221" s="175">
        <v>0.23</v>
      </c>
      <c r="K221" s="169">
        <v>121.05263157894737</v>
      </c>
      <c r="L221" s="170">
        <v>0.5</v>
      </c>
      <c r="M221" s="166">
        <v>22.874213000000001</v>
      </c>
      <c r="N221" s="166">
        <v>82.224033000000006</v>
      </c>
      <c r="O221" s="171">
        <v>1</v>
      </c>
    </row>
    <row r="222" spans="2:15" ht="15" customHeight="1">
      <c r="B222" s="117">
        <v>146</v>
      </c>
      <c r="C222" s="166" t="s">
        <v>373</v>
      </c>
      <c r="D222" s="166" t="s">
        <v>361</v>
      </c>
      <c r="E222" s="167">
        <v>1</v>
      </c>
      <c r="F222" s="167">
        <v>60</v>
      </c>
      <c r="G222" s="167">
        <v>60</v>
      </c>
      <c r="H222" s="167">
        <v>0</v>
      </c>
      <c r="I222" s="173">
        <v>0.8</v>
      </c>
      <c r="J222" s="175">
        <v>0.63</v>
      </c>
      <c r="K222" s="169">
        <v>332</v>
      </c>
      <c r="L222" s="170">
        <v>0.5</v>
      </c>
      <c r="M222" s="166">
        <v>22.874866999999998</v>
      </c>
      <c r="N222" s="166">
        <v>82.223690000000005</v>
      </c>
      <c r="O222" s="171">
        <v>1</v>
      </c>
    </row>
    <row r="223" spans="2:15" ht="15" customHeight="1">
      <c r="B223" s="117">
        <v>147</v>
      </c>
      <c r="C223" s="166" t="s">
        <v>430</v>
      </c>
      <c r="D223" s="166" t="s">
        <v>362</v>
      </c>
      <c r="E223" s="167">
        <v>1</v>
      </c>
      <c r="F223" s="167">
        <v>60</v>
      </c>
      <c r="G223" s="167">
        <v>60</v>
      </c>
      <c r="H223" s="167">
        <v>0</v>
      </c>
      <c r="I223" s="166">
        <v>0.27</v>
      </c>
      <c r="J223" s="175">
        <v>0.23</v>
      </c>
      <c r="K223" s="169">
        <v>121.05263157894737</v>
      </c>
      <c r="L223" s="170">
        <v>0.5</v>
      </c>
      <c r="M223" s="166">
        <v>22.874158000000001</v>
      </c>
      <c r="N223" s="166">
        <v>82.224243000000001</v>
      </c>
      <c r="O223" s="171">
        <v>1</v>
      </c>
    </row>
    <row r="224" spans="2:15" ht="15" customHeight="1">
      <c r="B224" s="117">
        <v>148</v>
      </c>
      <c r="C224" s="166" t="s">
        <v>373</v>
      </c>
      <c r="D224" s="166" t="s">
        <v>363</v>
      </c>
      <c r="E224" s="167">
        <v>1</v>
      </c>
      <c r="F224" s="167">
        <v>60</v>
      </c>
      <c r="G224" s="167">
        <v>60</v>
      </c>
      <c r="H224" s="167">
        <v>0</v>
      </c>
      <c r="I224" s="173">
        <v>0.8</v>
      </c>
      <c r="J224" s="170">
        <v>0.63</v>
      </c>
      <c r="K224" s="169">
        <v>332</v>
      </c>
      <c r="L224" s="170">
        <v>0.5</v>
      </c>
      <c r="M224" s="166">
        <v>22.825142</v>
      </c>
      <c r="N224" s="166">
        <v>82.225674999999995</v>
      </c>
      <c r="O224" s="171">
        <v>1</v>
      </c>
    </row>
    <row r="225" spans="2:15" ht="15" customHeight="1">
      <c r="B225" s="117">
        <v>149</v>
      </c>
      <c r="C225" s="166" t="s">
        <v>430</v>
      </c>
      <c r="D225" s="166" t="s">
        <v>364</v>
      </c>
      <c r="E225" s="167">
        <v>1</v>
      </c>
      <c r="F225" s="167">
        <v>60</v>
      </c>
      <c r="G225" s="167">
        <v>60</v>
      </c>
      <c r="H225" s="167">
        <v>0</v>
      </c>
      <c r="I225" s="166">
        <v>0.27</v>
      </c>
      <c r="J225" s="167">
        <v>0.23</v>
      </c>
      <c r="K225" s="169">
        <v>121.05263157894737</v>
      </c>
      <c r="L225" s="170">
        <v>0.5</v>
      </c>
      <c r="M225" s="166">
        <v>22.874224999999999</v>
      </c>
      <c r="N225" s="166">
        <v>82.224883000000005</v>
      </c>
      <c r="O225" s="171">
        <v>1</v>
      </c>
    </row>
    <row r="226" spans="2:15" ht="15" customHeight="1">
      <c r="B226" s="117">
        <v>150</v>
      </c>
      <c r="C226" s="166" t="s">
        <v>373</v>
      </c>
      <c r="D226" s="166" t="s">
        <v>365</v>
      </c>
      <c r="E226" s="167">
        <v>1</v>
      </c>
      <c r="F226" s="167">
        <v>60</v>
      </c>
      <c r="G226" s="167">
        <v>60</v>
      </c>
      <c r="H226" s="167">
        <v>0</v>
      </c>
      <c r="I226" s="173">
        <v>0.8</v>
      </c>
      <c r="J226" s="167">
        <v>0.63</v>
      </c>
      <c r="K226" s="169">
        <v>332</v>
      </c>
      <c r="L226" s="170">
        <v>0.5</v>
      </c>
      <c r="M226" s="166">
        <v>22.874815000000002</v>
      </c>
      <c r="N226" s="166">
        <v>82.224613000000005</v>
      </c>
      <c r="O226" s="171">
        <v>1</v>
      </c>
    </row>
    <row r="227" spans="2:15" ht="15" customHeight="1">
      <c r="B227" s="117">
        <v>151</v>
      </c>
      <c r="C227" s="166" t="s">
        <v>373</v>
      </c>
      <c r="D227" s="166" t="s">
        <v>366</v>
      </c>
      <c r="E227" s="167">
        <v>1</v>
      </c>
      <c r="F227" s="167">
        <v>60</v>
      </c>
      <c r="G227" s="167">
        <v>60</v>
      </c>
      <c r="H227" s="167">
        <v>0</v>
      </c>
      <c r="I227" s="173">
        <v>0.8</v>
      </c>
      <c r="J227" s="167">
        <v>0.63</v>
      </c>
      <c r="K227" s="169">
        <v>332</v>
      </c>
      <c r="L227" s="170">
        <v>0.5</v>
      </c>
      <c r="M227" s="166">
        <v>22.87678</v>
      </c>
      <c r="N227" s="166">
        <v>82.473029999999994</v>
      </c>
      <c r="O227" s="171">
        <v>1</v>
      </c>
    </row>
    <row r="228" spans="2:15" ht="15" customHeight="1">
      <c r="B228" s="117">
        <v>152</v>
      </c>
      <c r="C228" s="166" t="s">
        <v>224</v>
      </c>
      <c r="D228" s="173" t="s">
        <v>432</v>
      </c>
      <c r="E228" s="167">
        <v>1</v>
      </c>
      <c r="F228" s="167">
        <v>0</v>
      </c>
      <c r="G228" s="167">
        <v>6</v>
      </c>
      <c r="H228" s="167">
        <v>9</v>
      </c>
      <c r="I228" s="166">
        <v>1.97</v>
      </c>
      <c r="J228" s="167">
        <v>0.6</v>
      </c>
      <c r="K228" s="169">
        <v>312</v>
      </c>
      <c r="L228" s="170">
        <v>2.02</v>
      </c>
      <c r="M228" s="166">
        <v>22.876750000000001</v>
      </c>
      <c r="N228" s="166">
        <v>82.473070000000007</v>
      </c>
      <c r="O228" s="171">
        <v>1</v>
      </c>
    </row>
    <row r="229" spans="2:15" ht="15" customHeight="1">
      <c r="B229" s="117">
        <v>153</v>
      </c>
      <c r="C229" s="166" t="s">
        <v>224</v>
      </c>
      <c r="D229" s="173" t="s">
        <v>433</v>
      </c>
      <c r="E229" s="167">
        <v>1</v>
      </c>
      <c r="F229" s="167">
        <v>0</v>
      </c>
      <c r="G229" s="167">
        <v>6</v>
      </c>
      <c r="H229" s="167">
        <v>9</v>
      </c>
      <c r="I229" s="168">
        <v>1.97</v>
      </c>
      <c r="J229" s="167">
        <v>0.6</v>
      </c>
      <c r="K229" s="169">
        <v>312</v>
      </c>
      <c r="L229" s="170">
        <v>2.02</v>
      </c>
      <c r="M229" s="166">
        <v>22.876740000000002</v>
      </c>
      <c r="N229" s="166">
        <v>82.47345</v>
      </c>
      <c r="O229" s="171">
        <v>1</v>
      </c>
    </row>
    <row r="230" spans="2:15" ht="15" customHeight="1">
      <c r="B230" s="117">
        <v>154</v>
      </c>
      <c r="C230" s="166" t="s">
        <v>224</v>
      </c>
      <c r="D230" s="173" t="s">
        <v>434</v>
      </c>
      <c r="E230" s="167">
        <v>1</v>
      </c>
      <c r="F230" s="167">
        <v>0</v>
      </c>
      <c r="G230" s="167">
        <v>6</v>
      </c>
      <c r="H230" s="167">
        <v>9</v>
      </c>
      <c r="I230" s="168">
        <v>1.97</v>
      </c>
      <c r="J230" s="167">
        <v>0.6</v>
      </c>
      <c r="K230" s="169">
        <v>312</v>
      </c>
      <c r="L230" s="170">
        <v>2.02</v>
      </c>
      <c r="M230" s="166">
        <v>22.876539999999999</v>
      </c>
      <c r="N230" s="166">
        <v>82.473439999999997</v>
      </c>
      <c r="O230" s="171">
        <v>1</v>
      </c>
    </row>
    <row r="231" spans="2:15" ht="15" customHeight="1">
      <c r="B231" s="117">
        <v>155</v>
      </c>
      <c r="C231" s="166" t="s">
        <v>321</v>
      </c>
      <c r="D231" s="173" t="s">
        <v>435</v>
      </c>
      <c r="E231" s="167">
        <v>1</v>
      </c>
      <c r="F231" s="167">
        <v>20</v>
      </c>
      <c r="G231" s="167">
        <v>20</v>
      </c>
      <c r="H231" s="167">
        <v>3</v>
      </c>
      <c r="I231" s="168">
        <v>1.43</v>
      </c>
      <c r="J231" s="167">
        <v>1.3</v>
      </c>
      <c r="K231" s="169">
        <v>677</v>
      </c>
      <c r="L231" s="170">
        <v>1.5</v>
      </c>
      <c r="M231" s="166">
        <v>22.876339999999999</v>
      </c>
      <c r="N231" s="166">
        <v>82.473230000000001</v>
      </c>
      <c r="O231" s="171">
        <v>2</v>
      </c>
    </row>
    <row r="232" spans="2:15" ht="15" customHeight="1">
      <c r="B232" s="117">
        <v>156</v>
      </c>
      <c r="C232" s="166" t="s">
        <v>224</v>
      </c>
      <c r="D232" s="166" t="s">
        <v>436</v>
      </c>
      <c r="E232" s="167">
        <v>1</v>
      </c>
      <c r="F232" s="167">
        <v>0</v>
      </c>
      <c r="G232" s="167">
        <v>6</v>
      </c>
      <c r="H232" s="167">
        <v>9</v>
      </c>
      <c r="I232" s="166">
        <v>1.97</v>
      </c>
      <c r="J232" s="167">
        <v>1.1819999999999999</v>
      </c>
      <c r="K232" s="169">
        <v>612.43523316062169</v>
      </c>
      <c r="L232" s="170">
        <v>2.02</v>
      </c>
      <c r="M232" s="173">
        <v>22.903262999999999</v>
      </c>
      <c r="N232" s="173">
        <v>82.218124000000003</v>
      </c>
      <c r="O232" s="171">
        <v>1</v>
      </c>
    </row>
    <row r="233" spans="2:15" ht="15" customHeight="1">
      <c r="B233" s="117">
        <v>157</v>
      </c>
      <c r="C233" s="166" t="s">
        <v>376</v>
      </c>
      <c r="D233" s="166" t="s">
        <v>437</v>
      </c>
      <c r="E233" s="167">
        <v>1</v>
      </c>
      <c r="F233" s="167">
        <v>20</v>
      </c>
      <c r="G233" s="167">
        <v>20</v>
      </c>
      <c r="H233" s="167">
        <v>3</v>
      </c>
      <c r="I233" s="166">
        <v>1.302</v>
      </c>
      <c r="J233" s="167">
        <v>1.1718000000000002</v>
      </c>
      <c r="K233" s="169">
        <v>607.15025906735752</v>
      </c>
      <c r="L233" s="170">
        <v>1.5</v>
      </c>
      <c r="M233" s="173">
        <v>22.898728999999999</v>
      </c>
      <c r="N233" s="173">
        <v>82.217574999999997</v>
      </c>
      <c r="O233" s="171">
        <v>2</v>
      </c>
    </row>
    <row r="234" spans="2:15" ht="15" customHeight="1">
      <c r="B234" s="117">
        <v>158</v>
      </c>
      <c r="C234" s="166" t="s">
        <v>376</v>
      </c>
      <c r="D234" s="166" t="s">
        <v>438</v>
      </c>
      <c r="E234" s="167">
        <v>1</v>
      </c>
      <c r="F234" s="167">
        <v>20</v>
      </c>
      <c r="G234" s="167">
        <v>20</v>
      </c>
      <c r="H234" s="167">
        <v>3</v>
      </c>
      <c r="I234" s="166">
        <v>1.302</v>
      </c>
      <c r="J234" s="167">
        <v>1.1718000000000002</v>
      </c>
      <c r="K234" s="169">
        <v>607.15025906735752</v>
      </c>
      <c r="L234" s="170">
        <v>1.5</v>
      </c>
      <c r="M234" s="166">
        <v>22.902203</v>
      </c>
      <c r="N234" s="166">
        <v>82.221267999999995</v>
      </c>
      <c r="O234" s="171">
        <v>2</v>
      </c>
    </row>
    <row r="235" spans="2:15" ht="15" customHeight="1">
      <c r="B235" s="117">
        <v>159</v>
      </c>
      <c r="C235" s="166" t="s">
        <v>376</v>
      </c>
      <c r="D235" s="166" t="s">
        <v>439</v>
      </c>
      <c r="E235" s="167">
        <v>1</v>
      </c>
      <c r="F235" s="167">
        <v>20</v>
      </c>
      <c r="G235" s="167">
        <v>20</v>
      </c>
      <c r="H235" s="167">
        <v>3</v>
      </c>
      <c r="I235" s="166">
        <v>1.302</v>
      </c>
      <c r="J235" s="167">
        <v>1.1718000000000002</v>
      </c>
      <c r="K235" s="169">
        <v>607.15025906735752</v>
      </c>
      <c r="L235" s="170">
        <v>1.5</v>
      </c>
      <c r="M235" s="166">
        <v>22.902616999999999</v>
      </c>
      <c r="N235" s="166">
        <v>82.221857</v>
      </c>
      <c r="O235" s="171">
        <v>2</v>
      </c>
    </row>
    <row r="236" spans="2:15" ht="15" customHeight="1">
      <c r="B236" s="117">
        <v>160</v>
      </c>
      <c r="C236" s="166" t="s">
        <v>376</v>
      </c>
      <c r="D236" s="166" t="s">
        <v>440</v>
      </c>
      <c r="E236" s="167">
        <v>1</v>
      </c>
      <c r="F236" s="167">
        <v>20</v>
      </c>
      <c r="G236" s="167">
        <v>20</v>
      </c>
      <c r="H236" s="167">
        <v>3</v>
      </c>
      <c r="I236" s="166">
        <v>1.302</v>
      </c>
      <c r="J236" s="167">
        <v>1.1718000000000002</v>
      </c>
      <c r="K236" s="169">
        <v>607.15025906735752</v>
      </c>
      <c r="L236" s="170">
        <v>1.5</v>
      </c>
      <c r="M236" s="166">
        <v>22.874915000000001</v>
      </c>
      <c r="N236" s="166">
        <v>82.224343000000005</v>
      </c>
      <c r="O236" s="171">
        <v>2</v>
      </c>
    </row>
    <row r="237" spans="2:15" ht="15" customHeight="1">
      <c r="B237" s="117">
        <v>161</v>
      </c>
      <c r="C237" s="166" t="s">
        <v>375</v>
      </c>
      <c r="D237" s="166" t="s">
        <v>441</v>
      </c>
      <c r="E237" s="167">
        <v>1</v>
      </c>
      <c r="F237" s="167">
        <v>55</v>
      </c>
      <c r="G237" s="167">
        <v>50</v>
      </c>
      <c r="H237" s="167">
        <v>3</v>
      </c>
      <c r="I237" s="166">
        <v>8.8382000000000005</v>
      </c>
      <c r="J237" s="167">
        <v>7.9543800000000013</v>
      </c>
      <c r="K237" s="169">
        <v>4121.4404145077724</v>
      </c>
      <c r="L237" s="170">
        <v>13.37</v>
      </c>
      <c r="M237" s="166">
        <v>22.874257</v>
      </c>
      <c r="N237" s="166">
        <v>82.228890000000007</v>
      </c>
      <c r="O237" s="171">
        <v>5</v>
      </c>
    </row>
    <row r="238" spans="2:15" ht="15" customHeight="1">
      <c r="B238" s="117">
        <v>162</v>
      </c>
      <c r="C238" s="166" t="s">
        <v>450</v>
      </c>
      <c r="D238" s="166" t="s">
        <v>442</v>
      </c>
      <c r="E238" s="167">
        <v>1</v>
      </c>
      <c r="F238" s="167">
        <v>55</v>
      </c>
      <c r="G238" s="167">
        <v>50</v>
      </c>
      <c r="H238" s="167">
        <v>3</v>
      </c>
      <c r="I238" s="166">
        <v>3.5876000000000001</v>
      </c>
      <c r="J238" s="167">
        <v>3.2288399999999999</v>
      </c>
      <c r="K238" s="169">
        <v>1672.9740932642485</v>
      </c>
      <c r="L238" s="170">
        <v>13.37</v>
      </c>
      <c r="M238" s="166">
        <v>22.874167</v>
      </c>
      <c r="N238" s="166">
        <v>82.22569</v>
      </c>
      <c r="O238" s="171">
        <v>5</v>
      </c>
    </row>
    <row r="239" spans="2:15" ht="15" customHeight="1">
      <c r="B239" s="117">
        <v>163</v>
      </c>
      <c r="C239" s="166" t="s">
        <v>451</v>
      </c>
      <c r="D239" s="166" t="s">
        <v>443</v>
      </c>
      <c r="E239" s="167">
        <v>1</v>
      </c>
      <c r="F239" s="167">
        <v>60</v>
      </c>
      <c r="G239" s="167">
        <v>60</v>
      </c>
      <c r="H239" s="167">
        <v>0</v>
      </c>
      <c r="I239" s="166">
        <v>9.1961999999999993</v>
      </c>
      <c r="J239" s="167">
        <v>8.2765799999999992</v>
      </c>
      <c r="K239" s="169">
        <v>4288.3834196891185</v>
      </c>
      <c r="L239" s="170">
        <v>0.5</v>
      </c>
      <c r="M239" s="166">
        <v>22.87415</v>
      </c>
      <c r="N239" s="166">
        <v>82.236279999999994</v>
      </c>
      <c r="O239" s="171">
        <v>1</v>
      </c>
    </row>
    <row r="240" spans="2:15" ht="15" customHeight="1">
      <c r="B240" s="117">
        <v>164</v>
      </c>
      <c r="C240" s="166" t="s">
        <v>452</v>
      </c>
      <c r="D240" s="166" t="s">
        <v>444</v>
      </c>
      <c r="E240" s="167">
        <v>1</v>
      </c>
      <c r="F240" s="167">
        <v>0</v>
      </c>
      <c r="G240" s="167">
        <v>6</v>
      </c>
      <c r="H240" s="167">
        <v>9</v>
      </c>
      <c r="I240" s="166">
        <v>1.9721</v>
      </c>
      <c r="J240" s="167">
        <v>1.18326</v>
      </c>
      <c r="K240" s="169">
        <v>613.08808290155434</v>
      </c>
      <c r="L240" s="170">
        <v>2.02</v>
      </c>
      <c r="M240" s="166">
        <v>22.874366999999999</v>
      </c>
      <c r="N240" s="166">
        <v>82.228790000000004</v>
      </c>
      <c r="O240" s="171">
        <v>1</v>
      </c>
    </row>
    <row r="241" spans="2:15" ht="15" customHeight="1">
      <c r="B241" s="117">
        <v>165</v>
      </c>
      <c r="C241" s="166" t="s">
        <v>321</v>
      </c>
      <c r="D241" s="166" t="s">
        <v>445</v>
      </c>
      <c r="E241" s="167">
        <v>1</v>
      </c>
      <c r="F241" s="167">
        <v>20</v>
      </c>
      <c r="G241" s="167">
        <v>20</v>
      </c>
      <c r="H241" s="167">
        <v>3</v>
      </c>
      <c r="I241" s="166">
        <v>1.4297</v>
      </c>
      <c r="J241" s="167">
        <v>1.2867299999999999</v>
      </c>
      <c r="K241" s="169">
        <v>666.69948186528495</v>
      </c>
      <c r="L241" s="170">
        <v>1.5</v>
      </c>
      <c r="M241" s="166">
        <v>22.874849999999999</v>
      </c>
      <c r="N241" s="166">
        <v>82.236879999999999</v>
      </c>
      <c r="O241" s="171">
        <v>2</v>
      </c>
    </row>
    <row r="242" spans="2:15" ht="15" customHeight="1">
      <c r="B242" s="117">
        <v>166</v>
      </c>
      <c r="C242" s="166" t="s">
        <v>321</v>
      </c>
      <c r="D242" s="166" t="s">
        <v>446</v>
      </c>
      <c r="E242" s="167">
        <v>1</v>
      </c>
      <c r="F242" s="167">
        <v>20</v>
      </c>
      <c r="G242" s="167">
        <v>20</v>
      </c>
      <c r="H242" s="167">
        <v>3</v>
      </c>
      <c r="I242" s="166">
        <v>1.4297</v>
      </c>
      <c r="J242" s="167">
        <v>1.2867299999999999</v>
      </c>
      <c r="K242" s="169">
        <v>666.69948186528495</v>
      </c>
      <c r="L242" s="170">
        <v>1.5</v>
      </c>
      <c r="M242" s="166">
        <v>22.875374999999998</v>
      </c>
      <c r="N242" s="166">
        <v>82.224148</v>
      </c>
      <c r="O242" s="171">
        <v>2</v>
      </c>
    </row>
    <row r="243" spans="2:15" ht="15" customHeight="1">
      <c r="B243" s="117">
        <v>167</v>
      </c>
      <c r="C243" s="166" t="s">
        <v>224</v>
      </c>
      <c r="D243" s="166" t="s">
        <v>447</v>
      </c>
      <c r="E243" s="167">
        <v>1</v>
      </c>
      <c r="F243" s="167">
        <v>0</v>
      </c>
      <c r="G243" s="167">
        <v>6</v>
      </c>
      <c r="H243" s="167">
        <v>9</v>
      </c>
      <c r="I243" s="166">
        <v>1.97</v>
      </c>
      <c r="J243" s="167">
        <v>1.1819999999999999</v>
      </c>
      <c r="K243" s="169">
        <v>612.43523316062169</v>
      </c>
      <c r="L243" s="170">
        <v>2.02</v>
      </c>
      <c r="M243" s="166">
        <v>22.874442999999999</v>
      </c>
      <c r="N243" s="166">
        <v>82.224272999999997</v>
      </c>
      <c r="O243" s="171">
        <v>1</v>
      </c>
    </row>
    <row r="244" spans="2:15" ht="15" customHeight="1">
      <c r="B244" s="117">
        <v>168</v>
      </c>
      <c r="C244" s="166" t="s">
        <v>224</v>
      </c>
      <c r="D244" s="166" t="s">
        <v>448</v>
      </c>
      <c r="E244" s="167">
        <v>1</v>
      </c>
      <c r="F244" s="167">
        <v>0</v>
      </c>
      <c r="G244" s="167">
        <v>6</v>
      </c>
      <c r="H244" s="167">
        <v>9</v>
      </c>
      <c r="I244" s="166">
        <v>1.9711000000000001</v>
      </c>
      <c r="J244" s="167">
        <v>1.18266</v>
      </c>
      <c r="K244" s="169">
        <v>612.7772020725389</v>
      </c>
      <c r="L244" s="170">
        <v>2.02</v>
      </c>
      <c r="M244" s="173">
        <v>22.899426999999999</v>
      </c>
      <c r="N244" s="173">
        <v>82.228431999999998</v>
      </c>
      <c r="O244" s="171">
        <v>1</v>
      </c>
    </row>
    <row r="245" spans="2:15" ht="15" customHeight="1">
      <c r="B245" s="117">
        <v>169</v>
      </c>
      <c r="C245" s="166" t="s">
        <v>224</v>
      </c>
      <c r="D245" s="166" t="s">
        <v>449</v>
      </c>
      <c r="E245" s="167">
        <v>1</v>
      </c>
      <c r="F245" s="167">
        <v>0</v>
      </c>
      <c r="G245" s="167">
        <v>6</v>
      </c>
      <c r="H245" s="167">
        <v>9</v>
      </c>
      <c r="I245" s="166">
        <v>1.9711000000000001</v>
      </c>
      <c r="J245" s="167">
        <v>1.18266</v>
      </c>
      <c r="K245" s="169">
        <v>612.7772020725389</v>
      </c>
      <c r="L245" s="170">
        <v>2.02</v>
      </c>
      <c r="M245" s="166">
        <v>22.902206</v>
      </c>
      <c r="N245" s="166">
        <v>82.220907999999994</v>
      </c>
      <c r="O245" s="171">
        <v>1</v>
      </c>
    </row>
    <row r="246" spans="2:15" ht="15" customHeight="1">
      <c r="B246" s="16"/>
      <c r="C246" s="40"/>
      <c r="D246" s="41"/>
      <c r="E246" s="42"/>
      <c r="F246" s="42"/>
      <c r="G246" s="42"/>
      <c r="H246" s="42"/>
      <c r="I246" s="39"/>
      <c r="J246" s="39"/>
      <c r="K246" s="39"/>
      <c r="L246" s="10"/>
      <c r="M246" s="101"/>
      <c r="N246" s="102"/>
      <c r="O246" s="62"/>
    </row>
    <row r="247" spans="2:15" s="106" customFormat="1" ht="15" customHeight="1" thickBot="1">
      <c r="B247" s="151" t="s">
        <v>251</v>
      </c>
      <c r="C247" s="152"/>
      <c r="D247" s="153"/>
      <c r="E247" s="104">
        <f>SUM(E246:E246)+SUM(E77:E246)</f>
        <v>169</v>
      </c>
      <c r="F247" s="104"/>
      <c r="G247" s="104"/>
      <c r="H247" s="104"/>
      <c r="I247" s="104">
        <f>SUM(I246:I246)+SUM(I77:I246)</f>
        <v>283.40370000000053</v>
      </c>
      <c r="J247" s="104">
        <f>SUM(J246:J246)+SUM(J77:J246)</f>
        <v>214.55703999999898</v>
      </c>
      <c r="K247" s="104">
        <f>SUM(K246:K246)+SUM(K77:K246)</f>
        <v>113918.44578706007</v>
      </c>
      <c r="L247" s="104">
        <f>SUM(L246:L246)+SUM(L77:L246)</f>
        <v>358.51999999999947</v>
      </c>
      <c r="M247" s="105"/>
      <c r="N247" s="105"/>
      <c r="O247" s="104">
        <f>SUM(O246:O246)+SUM(O77:O246)</f>
        <v>272</v>
      </c>
    </row>
  </sheetData>
  <autoFilter ref="B73:R245"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</autoFilter>
  <mergeCells count="20">
    <mergeCell ref="Q7:R7"/>
    <mergeCell ref="I16:L16"/>
    <mergeCell ref="D73:O73"/>
    <mergeCell ref="E3:L3"/>
    <mergeCell ref="B247:D247"/>
    <mergeCell ref="E5:O5"/>
    <mergeCell ref="B1:O1"/>
    <mergeCell ref="I17:L17"/>
    <mergeCell ref="E9:L9"/>
    <mergeCell ref="B76:O76"/>
    <mergeCell ref="B74:B75"/>
    <mergeCell ref="C74:C75"/>
    <mergeCell ref="D74:D75"/>
    <mergeCell ref="E74:E75"/>
    <mergeCell ref="F74:H74"/>
    <mergeCell ref="E6:K6"/>
    <mergeCell ref="E7:K7"/>
    <mergeCell ref="E8:K8"/>
    <mergeCell ref="O74:O75"/>
    <mergeCell ref="M75:N75"/>
  </mergeCells>
  <phoneticPr fontId="4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9"/>
  <sheetViews>
    <sheetView workbookViewId="0">
      <selection activeCell="J40" sqref="J40"/>
    </sheetView>
  </sheetViews>
  <sheetFormatPr defaultRowHeight="15"/>
  <cols>
    <col min="1" max="1" width="62.7109375" customWidth="1"/>
  </cols>
  <sheetData>
    <row r="1" spans="1:7" ht="21" customHeight="1">
      <c r="A1" s="158" t="s">
        <v>252</v>
      </c>
      <c r="B1" s="158"/>
      <c r="C1" s="158"/>
      <c r="D1" s="158"/>
      <c r="E1" s="158"/>
      <c r="F1" s="158"/>
      <c r="G1" s="74" t="s">
        <v>253</v>
      </c>
    </row>
    <row r="2" spans="1:7">
      <c r="A2" s="157" t="s">
        <v>47</v>
      </c>
      <c r="B2" s="157"/>
      <c r="C2" s="157"/>
      <c r="D2" s="157"/>
      <c r="E2" s="157"/>
      <c r="F2" s="157"/>
      <c r="G2" s="157"/>
    </row>
    <row r="3" spans="1:7">
      <c r="A3" s="75" t="s">
        <v>48</v>
      </c>
      <c r="B3" s="156">
        <v>302</v>
      </c>
      <c r="C3" s="156"/>
      <c r="D3" s="156"/>
      <c r="E3" s="156"/>
      <c r="F3" s="156"/>
      <c r="G3" s="156"/>
    </row>
    <row r="4" spans="1:7">
      <c r="A4" s="75" t="s">
        <v>49</v>
      </c>
      <c r="B4" s="159">
        <v>1445</v>
      </c>
      <c r="C4" s="159"/>
      <c r="D4" s="159"/>
      <c r="E4" s="159"/>
      <c r="F4" s="159"/>
      <c r="G4" s="159"/>
    </row>
    <row r="5" spans="1:7">
      <c r="A5" s="75" t="s">
        <v>50</v>
      </c>
      <c r="B5" s="156">
        <v>291</v>
      </c>
      <c r="C5" s="156"/>
      <c r="D5" s="156"/>
      <c r="E5" s="156"/>
      <c r="F5" s="156"/>
      <c r="G5" s="156"/>
    </row>
    <row r="6" spans="1:7">
      <c r="A6" s="75" t="s">
        <v>51</v>
      </c>
      <c r="B6" s="159">
        <v>1329</v>
      </c>
      <c r="C6" s="159"/>
      <c r="D6" s="159"/>
      <c r="E6" s="159"/>
      <c r="F6" s="159"/>
      <c r="G6" s="159"/>
    </row>
    <row r="7" spans="1:7">
      <c r="A7" s="75" t="s">
        <v>52</v>
      </c>
      <c r="B7" s="156">
        <v>1.05</v>
      </c>
      <c r="C7" s="156"/>
      <c r="D7" s="156"/>
      <c r="E7" s="156"/>
      <c r="F7" s="156"/>
      <c r="G7" s="156"/>
    </row>
    <row r="8" spans="1:7">
      <c r="A8" s="75" t="s">
        <v>53</v>
      </c>
      <c r="B8" s="156">
        <v>65.459999999999994</v>
      </c>
      <c r="C8" s="156"/>
      <c r="D8" s="156"/>
      <c r="E8" s="156"/>
      <c r="F8" s="156"/>
      <c r="G8" s="156"/>
    </row>
    <row r="9" spans="1:7" ht="21">
      <c r="A9" s="76" t="s">
        <v>54</v>
      </c>
      <c r="B9" s="77" t="s">
        <v>55</v>
      </c>
      <c r="C9" s="77" t="s">
        <v>56</v>
      </c>
      <c r="D9" s="77" t="s">
        <v>57</v>
      </c>
      <c r="E9" s="77" t="s">
        <v>58</v>
      </c>
      <c r="F9" s="77" t="s">
        <v>59</v>
      </c>
      <c r="G9" s="78" t="s">
        <v>60</v>
      </c>
    </row>
    <row r="10" spans="1:7">
      <c r="A10" s="75" t="s">
        <v>61</v>
      </c>
      <c r="B10" s="79">
        <v>0</v>
      </c>
      <c r="C10" s="79">
        <v>0</v>
      </c>
      <c r="D10" s="79">
        <v>0</v>
      </c>
      <c r="E10" s="79">
        <v>0</v>
      </c>
      <c r="F10" s="79">
        <v>0</v>
      </c>
      <c r="G10" s="80"/>
    </row>
    <row r="11" spans="1:7">
      <c r="A11" s="75" t="s">
        <v>62</v>
      </c>
      <c r="B11" s="81">
        <v>9390</v>
      </c>
      <c r="C11" s="81">
        <v>37789</v>
      </c>
      <c r="D11" s="81">
        <v>32713</v>
      </c>
      <c r="E11" s="81">
        <v>34769</v>
      </c>
      <c r="F11" s="81">
        <v>15342</v>
      </c>
      <c r="G11" s="80"/>
    </row>
    <row r="12" spans="1:7">
      <c r="A12" s="75" t="s">
        <v>63</v>
      </c>
      <c r="B12" s="79">
        <v>0</v>
      </c>
      <c r="C12" s="79">
        <v>0</v>
      </c>
      <c r="D12" s="79">
        <v>0</v>
      </c>
      <c r="E12" s="79">
        <v>0</v>
      </c>
      <c r="F12" s="79">
        <v>0</v>
      </c>
      <c r="G12" s="73"/>
    </row>
    <row r="13" spans="1:7">
      <c r="A13" s="75" t="s">
        <v>64</v>
      </c>
      <c r="B13" s="79">
        <v>0</v>
      </c>
      <c r="C13" s="79"/>
      <c r="D13" s="79"/>
      <c r="E13" s="79"/>
      <c r="F13" s="79"/>
      <c r="G13" s="80"/>
    </row>
    <row r="14" spans="1:7">
      <c r="A14" s="75" t="s">
        <v>65</v>
      </c>
      <c r="B14" s="79">
        <v>1.66</v>
      </c>
      <c r="C14" s="79">
        <v>1.37</v>
      </c>
      <c r="D14" s="79">
        <v>1.1299999999999999</v>
      </c>
      <c r="E14" s="79">
        <v>0.89</v>
      </c>
      <c r="F14" s="79">
        <v>1.1000000000000001</v>
      </c>
      <c r="G14" s="73"/>
    </row>
    <row r="15" spans="1:7">
      <c r="A15" s="75" t="s">
        <v>66</v>
      </c>
      <c r="B15" s="79">
        <v>54.1</v>
      </c>
      <c r="C15" s="79">
        <v>50.59</v>
      </c>
      <c r="D15" s="79">
        <v>53.89</v>
      </c>
      <c r="E15" s="79">
        <v>51.82</v>
      </c>
      <c r="F15" s="79">
        <v>44.81</v>
      </c>
      <c r="G15" s="73"/>
    </row>
    <row r="16" spans="1:7">
      <c r="A16" s="75" t="s">
        <v>67</v>
      </c>
      <c r="B16" s="79">
        <v>47.74</v>
      </c>
      <c r="C16" s="79">
        <v>48.15</v>
      </c>
      <c r="D16" s="79">
        <v>47.82</v>
      </c>
      <c r="E16" s="79">
        <v>51.61</v>
      </c>
      <c r="F16" s="79">
        <v>51.3</v>
      </c>
      <c r="G16" s="73"/>
    </row>
    <row r="17" spans="1:7">
      <c r="A17" s="75" t="s">
        <v>68</v>
      </c>
      <c r="B17" s="79">
        <v>42.49</v>
      </c>
      <c r="C17" s="79">
        <v>133.06</v>
      </c>
      <c r="D17" s="79">
        <v>115.19</v>
      </c>
      <c r="E17" s="79">
        <v>124.18</v>
      </c>
      <c r="F17" s="79">
        <v>57.25</v>
      </c>
      <c r="G17" s="73"/>
    </row>
    <row r="18" spans="1:7">
      <c r="A18" s="75" t="s">
        <v>69</v>
      </c>
      <c r="B18" s="79">
        <v>189.85</v>
      </c>
      <c r="C18" s="79">
        <v>175.93</v>
      </c>
      <c r="D18" s="79">
        <v>174</v>
      </c>
      <c r="E18" s="79">
        <v>172</v>
      </c>
      <c r="F18" s="79">
        <v>167</v>
      </c>
      <c r="G18" s="73"/>
    </row>
    <row r="19" spans="1:7">
      <c r="A19" s="75" t="s">
        <v>70</v>
      </c>
      <c r="B19" s="79">
        <v>0</v>
      </c>
      <c r="C19" s="79">
        <v>233</v>
      </c>
      <c r="D19" s="79">
        <v>204</v>
      </c>
      <c r="E19" s="79">
        <v>198</v>
      </c>
      <c r="F19" s="79">
        <v>23</v>
      </c>
      <c r="G19" s="73"/>
    </row>
    <row r="20" spans="1:7">
      <c r="A20" s="75" t="s">
        <v>71</v>
      </c>
      <c r="B20" s="79">
        <v>221</v>
      </c>
      <c r="C20" s="79">
        <v>284</v>
      </c>
      <c r="D20" s="79">
        <v>284</v>
      </c>
      <c r="E20" s="79">
        <v>280</v>
      </c>
      <c r="F20" s="79">
        <v>268</v>
      </c>
      <c r="G20" s="80"/>
    </row>
    <row r="21" spans="1:7">
      <c r="A21" s="75" t="s">
        <v>72</v>
      </c>
      <c r="B21" s="79">
        <v>455</v>
      </c>
      <c r="C21" s="79">
        <v>627</v>
      </c>
      <c r="D21" s="79">
        <v>617</v>
      </c>
      <c r="E21" s="79">
        <v>606</v>
      </c>
      <c r="F21" s="79">
        <v>555</v>
      </c>
      <c r="G21" s="80"/>
    </row>
    <row r="22" spans="1:7">
      <c r="A22" s="75" t="s">
        <v>73</v>
      </c>
      <c r="B22" s="79">
        <v>1</v>
      </c>
      <c r="C22" s="79">
        <v>4</v>
      </c>
      <c r="D22" s="79">
        <v>0</v>
      </c>
      <c r="E22" s="79">
        <v>1</v>
      </c>
      <c r="F22" s="79">
        <v>0</v>
      </c>
      <c r="G22" s="73"/>
    </row>
    <row r="23" spans="1:7">
      <c r="A23" s="157" t="s">
        <v>74</v>
      </c>
      <c r="B23" s="157"/>
      <c r="C23" s="157"/>
      <c r="D23" s="157"/>
      <c r="E23" s="157"/>
      <c r="F23" s="157"/>
      <c r="G23" s="157"/>
    </row>
    <row r="24" spans="1:7">
      <c r="A24" s="75" t="s">
        <v>75</v>
      </c>
      <c r="B24" s="79">
        <v>0</v>
      </c>
      <c r="C24" s="79">
        <v>0</v>
      </c>
      <c r="D24" s="79">
        <v>0</v>
      </c>
      <c r="E24" s="79">
        <v>0</v>
      </c>
      <c r="F24" s="79">
        <v>0</v>
      </c>
      <c r="G24" s="73"/>
    </row>
    <row r="25" spans="1:7">
      <c r="A25" s="75" t="s">
        <v>76</v>
      </c>
      <c r="B25" s="79">
        <v>47</v>
      </c>
      <c r="C25" s="79">
        <v>75</v>
      </c>
      <c r="D25" s="79">
        <v>117</v>
      </c>
      <c r="E25" s="79">
        <v>85</v>
      </c>
      <c r="F25" s="79">
        <v>80</v>
      </c>
      <c r="G25" s="80"/>
    </row>
    <row r="26" spans="1:7">
      <c r="A26" s="75" t="s">
        <v>77</v>
      </c>
      <c r="B26" s="79">
        <v>19</v>
      </c>
      <c r="C26" s="79">
        <v>41</v>
      </c>
      <c r="D26" s="79">
        <v>42</v>
      </c>
      <c r="E26" s="79">
        <v>44</v>
      </c>
      <c r="F26" s="79">
        <v>41</v>
      </c>
      <c r="G26" s="80"/>
    </row>
    <row r="27" spans="1:7">
      <c r="A27" s="75" t="s">
        <v>78</v>
      </c>
      <c r="B27" s="79">
        <v>28</v>
      </c>
      <c r="C27" s="79">
        <v>34</v>
      </c>
      <c r="D27" s="79">
        <v>75</v>
      </c>
      <c r="E27" s="79">
        <v>41</v>
      </c>
      <c r="F27" s="79">
        <v>39</v>
      </c>
      <c r="G27" s="73"/>
    </row>
    <row r="28" spans="1:7">
      <c r="A28" s="75" t="s">
        <v>79</v>
      </c>
      <c r="B28" s="79">
        <v>83.17</v>
      </c>
      <c r="C28" s="79">
        <v>85.02</v>
      </c>
      <c r="D28" s="79">
        <v>77.45</v>
      </c>
      <c r="E28" s="79">
        <v>86.74</v>
      </c>
      <c r="F28" s="79">
        <v>69.31</v>
      </c>
      <c r="G28" s="73"/>
    </row>
    <row r="29" spans="1:7">
      <c r="A29" s="75" t="s">
        <v>80</v>
      </c>
      <c r="B29" s="79">
        <v>85.11</v>
      </c>
      <c r="C29" s="79">
        <v>90.67</v>
      </c>
      <c r="D29" s="79">
        <v>94.02</v>
      </c>
      <c r="E29" s="79">
        <v>82.35</v>
      </c>
      <c r="F29" s="79">
        <v>80</v>
      </c>
      <c r="G29" s="73"/>
    </row>
    <row r="30" spans="1:7">
      <c r="A30" s="157" t="s">
        <v>81</v>
      </c>
      <c r="B30" s="157"/>
      <c r="C30" s="157"/>
      <c r="D30" s="157"/>
      <c r="E30" s="157"/>
      <c r="F30" s="157"/>
      <c r="G30" s="157"/>
    </row>
    <row r="31" spans="1:7">
      <c r="A31" s="75" t="s">
        <v>82</v>
      </c>
      <c r="B31" s="79">
        <v>33.78</v>
      </c>
      <c r="C31" s="79">
        <v>70.989999999999995</v>
      </c>
      <c r="D31" s="79">
        <v>62.08</v>
      </c>
      <c r="E31" s="79">
        <v>68.25</v>
      </c>
      <c r="F31" s="79">
        <v>28.57</v>
      </c>
      <c r="G31" s="73"/>
    </row>
    <row r="32" spans="1:7">
      <c r="A32" s="75" t="s">
        <v>83</v>
      </c>
      <c r="B32" s="79">
        <v>25.31</v>
      </c>
      <c r="C32" s="79">
        <v>60.5</v>
      </c>
      <c r="D32" s="79">
        <v>55.2</v>
      </c>
      <c r="E32" s="79">
        <v>59.49</v>
      </c>
      <c r="F32" s="79">
        <v>24.23</v>
      </c>
      <c r="G32" s="73"/>
    </row>
    <row r="33" spans="1:7">
      <c r="A33" s="75" t="s">
        <v>84</v>
      </c>
      <c r="B33" s="79">
        <v>8.2799999999999994</v>
      </c>
      <c r="C33" s="79">
        <v>9.83</v>
      </c>
      <c r="D33" s="79">
        <v>6.08</v>
      </c>
      <c r="E33" s="79">
        <v>7.78</v>
      </c>
      <c r="F33" s="79">
        <v>3.46</v>
      </c>
      <c r="G33" s="73"/>
    </row>
    <row r="34" spans="1:7">
      <c r="A34" s="75" t="s">
        <v>85</v>
      </c>
      <c r="B34" s="79">
        <v>24.65</v>
      </c>
      <c r="C34" s="79">
        <v>13.98</v>
      </c>
      <c r="D34" s="79">
        <v>9.92</v>
      </c>
      <c r="E34" s="79">
        <v>11.56</v>
      </c>
      <c r="F34" s="79">
        <v>12.51</v>
      </c>
      <c r="G34" s="73"/>
    </row>
    <row r="35" spans="1:7">
      <c r="A35" s="75" t="s">
        <v>86</v>
      </c>
      <c r="B35" s="79">
        <v>0.18</v>
      </c>
      <c r="C35" s="79">
        <v>0.66</v>
      </c>
      <c r="D35" s="79">
        <v>0.8</v>
      </c>
      <c r="E35" s="79">
        <v>0.98</v>
      </c>
      <c r="F35" s="79">
        <v>0.88</v>
      </c>
      <c r="G35" s="73"/>
    </row>
    <row r="36" spans="1:7">
      <c r="A36" s="75" t="s">
        <v>87</v>
      </c>
      <c r="B36" s="79">
        <v>0.53</v>
      </c>
      <c r="C36" s="79">
        <v>0.93</v>
      </c>
      <c r="D36" s="79">
        <v>1.29</v>
      </c>
      <c r="E36" s="79">
        <v>1.44</v>
      </c>
      <c r="F36" s="79">
        <v>3.08</v>
      </c>
      <c r="G36" s="73"/>
    </row>
    <row r="37" spans="1:7">
      <c r="A37" s="75" t="s">
        <v>88</v>
      </c>
      <c r="B37" s="79">
        <v>193.08</v>
      </c>
      <c r="C37" s="79">
        <v>202</v>
      </c>
      <c r="D37" s="79">
        <v>176.44</v>
      </c>
      <c r="E37" s="79">
        <v>195.03</v>
      </c>
      <c r="F37" s="79">
        <v>178.38</v>
      </c>
      <c r="G37" s="73"/>
    </row>
    <row r="38" spans="1:7">
      <c r="A38" s="75" t="s">
        <v>89</v>
      </c>
      <c r="B38" s="79">
        <v>100</v>
      </c>
      <c r="C38" s="79">
        <v>100</v>
      </c>
      <c r="D38" s="79">
        <v>99.98</v>
      </c>
      <c r="E38" s="79">
        <v>99.73</v>
      </c>
      <c r="F38" s="79">
        <v>100</v>
      </c>
      <c r="G38" s="73"/>
    </row>
    <row r="39" spans="1:7">
      <c r="A39" s="75" t="s">
        <v>90</v>
      </c>
      <c r="B39" s="79">
        <v>100</v>
      </c>
      <c r="C39" s="79">
        <v>79.31</v>
      </c>
      <c r="D39" s="79">
        <v>90.55</v>
      </c>
      <c r="E39" s="79">
        <v>100</v>
      </c>
      <c r="F39" s="79">
        <v>45.71</v>
      </c>
      <c r="G39" s="79"/>
    </row>
  </sheetData>
  <mergeCells count="10">
    <mergeCell ref="B7:G7"/>
    <mergeCell ref="B8:G8"/>
    <mergeCell ref="A23:G23"/>
    <mergeCell ref="A30:G30"/>
    <mergeCell ref="A1:F1"/>
    <mergeCell ref="A2:G2"/>
    <mergeCell ref="B3:G3"/>
    <mergeCell ref="B4:G4"/>
    <mergeCell ref="B5:G5"/>
    <mergeCell ref="B6:G6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00FF"/>
  </sheetPr>
  <dimension ref="A1:M178"/>
  <sheetViews>
    <sheetView topLeftCell="A50" workbookViewId="0">
      <selection activeCell="L6" sqref="L6"/>
    </sheetView>
  </sheetViews>
  <sheetFormatPr defaultRowHeight="15"/>
  <cols>
    <col min="1" max="1" width="5" style="63" customWidth="1"/>
    <col min="2" max="2" width="13.7109375" style="63" customWidth="1"/>
    <col min="3" max="3" width="27" style="92" customWidth="1"/>
    <col min="4" max="4" width="16.28515625" style="63" customWidth="1"/>
    <col min="5" max="6" width="9.140625" style="63"/>
    <col min="7" max="7" width="10.7109375" style="63" customWidth="1"/>
    <col min="8" max="8" width="11.7109375" style="63" customWidth="1"/>
    <col min="9" max="9" width="15.7109375" style="63" customWidth="1"/>
    <col min="10" max="10" width="15.28515625" style="63" customWidth="1"/>
    <col min="11" max="11" width="13.85546875" customWidth="1"/>
    <col min="12" max="12" width="16.85546875" style="96" customWidth="1"/>
    <col min="13" max="16384" width="9.140625" style="63"/>
  </cols>
  <sheetData>
    <row r="1" spans="1:11" ht="23.25" customHeight="1">
      <c r="A1" s="163" t="s">
        <v>277</v>
      </c>
      <c r="B1" s="164"/>
      <c r="C1" s="164"/>
      <c r="D1" s="164"/>
      <c r="E1" s="164"/>
      <c r="F1" s="164"/>
      <c r="G1" s="164"/>
      <c r="H1" s="164"/>
      <c r="I1" s="164"/>
      <c r="J1" s="164"/>
      <c r="K1" s="165"/>
    </row>
    <row r="2" spans="1:11" s="87" customFormat="1" ht="48" customHeight="1">
      <c r="A2" s="88" t="s">
        <v>244</v>
      </c>
      <c r="B2" s="88" t="s">
        <v>245</v>
      </c>
      <c r="C2" s="93" t="s">
        <v>246</v>
      </c>
      <c r="D2" s="88"/>
      <c r="E2" s="88" t="s">
        <v>241</v>
      </c>
      <c r="F2" s="88" t="s">
        <v>242</v>
      </c>
      <c r="G2" s="88" t="s">
        <v>243</v>
      </c>
      <c r="H2" s="88" t="s">
        <v>278</v>
      </c>
      <c r="I2" s="88" t="s">
        <v>283</v>
      </c>
      <c r="J2" s="88" t="s">
        <v>272</v>
      </c>
      <c r="K2" s="88" t="s">
        <v>247</v>
      </c>
    </row>
    <row r="3" spans="1:11" s="87" customFormat="1" ht="16.5" customHeight="1">
      <c r="A3" s="88"/>
      <c r="B3" s="88"/>
      <c r="C3" s="93"/>
      <c r="D3" s="88" t="s">
        <v>284</v>
      </c>
      <c r="E3" s="88" t="s">
        <v>279</v>
      </c>
      <c r="F3" s="88" t="s">
        <v>279</v>
      </c>
      <c r="G3" s="88" t="s">
        <v>279</v>
      </c>
      <c r="H3" s="88" t="s">
        <v>280</v>
      </c>
      <c r="I3" s="88" t="s">
        <v>281</v>
      </c>
      <c r="J3" s="88" t="s">
        <v>282</v>
      </c>
      <c r="K3" s="88" t="s">
        <v>282</v>
      </c>
    </row>
    <row r="4" spans="1:11" ht="15" customHeight="1">
      <c r="A4" s="65">
        <v>1</v>
      </c>
      <c r="B4" s="65" t="s">
        <v>184</v>
      </c>
      <c r="C4" s="89" t="s">
        <v>119</v>
      </c>
      <c r="D4" s="66" t="s">
        <v>185</v>
      </c>
      <c r="E4" s="63">
        <v>25</v>
      </c>
      <c r="F4" s="63">
        <v>25</v>
      </c>
      <c r="G4" s="63">
        <v>3</v>
      </c>
      <c r="H4" s="94">
        <f t="shared" ref="H4:H35" si="0">(E4+(E4-(2*G4*0.1)*(G4/0.3-1)))/2*(F4+(F4-(2*G4*0.1)*(G4/0.3-1)))/2*G4</f>
        <v>1491.8700000000001</v>
      </c>
      <c r="I4" s="94">
        <f>0.75*(H4/0.15)/10000</f>
        <v>0.74593500000000001</v>
      </c>
      <c r="J4" s="64">
        <f>I4*2</f>
        <v>1.49187</v>
      </c>
      <c r="K4" s="64">
        <f>+J4+I4</f>
        <v>2.2378049999999998</v>
      </c>
    </row>
    <row r="5" spans="1:11" ht="15" customHeight="1">
      <c r="A5" s="65">
        <v>2</v>
      </c>
      <c r="B5" s="65" t="s">
        <v>184</v>
      </c>
      <c r="C5" s="89" t="s">
        <v>120</v>
      </c>
      <c r="D5" s="66" t="s">
        <v>187</v>
      </c>
      <c r="E5" s="86">
        <v>40</v>
      </c>
      <c r="F5" s="86">
        <v>40</v>
      </c>
      <c r="G5" s="63">
        <v>3</v>
      </c>
      <c r="H5" s="94">
        <f t="shared" si="0"/>
        <v>4173.869999999999</v>
      </c>
      <c r="I5" s="94">
        <f t="shared" ref="I5:I68" si="1">0.75*(H5/0.15)/10000</f>
        <v>2.086935</v>
      </c>
      <c r="J5" s="64">
        <f t="shared" ref="J5:J68" si="2">I5*2</f>
        <v>4.17387</v>
      </c>
      <c r="K5" s="64">
        <f t="shared" ref="K5:K68" si="3">+J5+I5</f>
        <v>6.2608049999999995</v>
      </c>
    </row>
    <row r="6" spans="1:11">
      <c r="A6" s="65">
        <v>3</v>
      </c>
      <c r="B6" s="65" t="s">
        <v>184</v>
      </c>
      <c r="C6" s="89" t="s">
        <v>121</v>
      </c>
      <c r="D6" s="66" t="s">
        <v>186</v>
      </c>
      <c r="E6" s="63">
        <v>30</v>
      </c>
      <c r="F6" s="63">
        <v>30</v>
      </c>
      <c r="G6" s="63">
        <v>3</v>
      </c>
      <c r="H6" s="94">
        <f t="shared" si="0"/>
        <v>2235.8700000000003</v>
      </c>
      <c r="I6" s="94">
        <f t="shared" si="1"/>
        <v>1.1179350000000001</v>
      </c>
      <c r="J6" s="64">
        <f t="shared" si="2"/>
        <v>2.2358700000000002</v>
      </c>
      <c r="K6" s="64">
        <f t="shared" si="3"/>
        <v>3.3538050000000004</v>
      </c>
    </row>
    <row r="7" spans="1:11">
      <c r="A7" s="65">
        <v>4</v>
      </c>
      <c r="B7" s="65" t="s">
        <v>184</v>
      </c>
      <c r="C7" s="89" t="s">
        <v>121</v>
      </c>
      <c r="D7" s="66" t="s">
        <v>185</v>
      </c>
      <c r="E7" s="63">
        <v>23</v>
      </c>
      <c r="F7" s="63">
        <v>23</v>
      </c>
      <c r="G7" s="63">
        <v>3</v>
      </c>
      <c r="H7" s="94">
        <f t="shared" si="0"/>
        <v>1236.27</v>
      </c>
      <c r="I7" s="94">
        <f t="shared" si="1"/>
        <v>0.61813499999999999</v>
      </c>
      <c r="J7" s="64">
        <f t="shared" si="2"/>
        <v>1.23627</v>
      </c>
      <c r="K7" s="64">
        <f t="shared" si="3"/>
        <v>1.8544049999999999</v>
      </c>
    </row>
    <row r="8" spans="1:11">
      <c r="A8" s="65">
        <v>5</v>
      </c>
      <c r="B8" s="65" t="s">
        <v>184</v>
      </c>
      <c r="C8" s="89" t="s">
        <v>122</v>
      </c>
      <c r="D8" s="66" t="s">
        <v>187</v>
      </c>
      <c r="E8" s="63">
        <v>40</v>
      </c>
      <c r="F8" s="63">
        <v>40</v>
      </c>
      <c r="G8" s="63">
        <v>3</v>
      </c>
      <c r="H8" s="94">
        <f t="shared" si="0"/>
        <v>4173.869999999999</v>
      </c>
      <c r="I8" s="94">
        <f t="shared" si="1"/>
        <v>2.086935</v>
      </c>
      <c r="J8" s="64">
        <f t="shared" si="2"/>
        <v>4.17387</v>
      </c>
      <c r="K8" s="64">
        <f t="shared" si="3"/>
        <v>6.2608049999999995</v>
      </c>
    </row>
    <row r="9" spans="1:11">
      <c r="A9" s="65">
        <v>6</v>
      </c>
      <c r="B9" s="65" t="s">
        <v>184</v>
      </c>
      <c r="C9" s="89" t="s">
        <v>120</v>
      </c>
      <c r="D9" s="66" t="s">
        <v>186</v>
      </c>
      <c r="E9" s="63">
        <v>30</v>
      </c>
      <c r="F9" s="63">
        <v>30</v>
      </c>
      <c r="G9" s="63">
        <v>3</v>
      </c>
      <c r="H9" s="94">
        <f t="shared" si="0"/>
        <v>2235.8700000000003</v>
      </c>
      <c r="I9" s="94">
        <f t="shared" si="1"/>
        <v>1.1179350000000001</v>
      </c>
      <c r="J9" s="64">
        <f t="shared" si="2"/>
        <v>2.2358700000000002</v>
      </c>
      <c r="K9" s="64">
        <f t="shared" si="3"/>
        <v>3.3538050000000004</v>
      </c>
    </row>
    <row r="10" spans="1:11">
      <c r="A10" s="65">
        <v>7</v>
      </c>
      <c r="B10" s="65" t="s">
        <v>184</v>
      </c>
      <c r="C10" s="89" t="s">
        <v>123</v>
      </c>
      <c r="D10" s="66" t="s">
        <v>185</v>
      </c>
      <c r="E10" s="63">
        <v>23</v>
      </c>
      <c r="F10" s="63">
        <v>23</v>
      </c>
      <c r="G10" s="63">
        <v>3</v>
      </c>
      <c r="H10" s="94">
        <f t="shared" si="0"/>
        <v>1236.27</v>
      </c>
      <c r="I10" s="94">
        <f t="shared" si="1"/>
        <v>0.61813499999999999</v>
      </c>
      <c r="J10" s="64">
        <f t="shared" si="2"/>
        <v>1.23627</v>
      </c>
      <c r="K10" s="64">
        <f t="shared" si="3"/>
        <v>1.8544049999999999</v>
      </c>
    </row>
    <row r="11" spans="1:11">
      <c r="A11" s="65">
        <v>8</v>
      </c>
      <c r="B11" s="65" t="s">
        <v>184</v>
      </c>
      <c r="C11" s="89" t="s">
        <v>124</v>
      </c>
      <c r="D11" s="66" t="s">
        <v>186</v>
      </c>
      <c r="E11" s="63">
        <v>30</v>
      </c>
      <c r="F11" s="63">
        <v>30</v>
      </c>
      <c r="G11" s="63">
        <v>3</v>
      </c>
      <c r="H11" s="94">
        <f t="shared" si="0"/>
        <v>2235.8700000000003</v>
      </c>
      <c r="I11" s="94">
        <f t="shared" si="1"/>
        <v>1.1179350000000001</v>
      </c>
      <c r="J11" s="64">
        <f t="shared" si="2"/>
        <v>2.2358700000000002</v>
      </c>
      <c r="K11" s="64">
        <f t="shared" si="3"/>
        <v>3.3538050000000004</v>
      </c>
    </row>
    <row r="12" spans="1:11">
      <c r="A12" s="65">
        <v>9</v>
      </c>
      <c r="B12" s="65" t="s">
        <v>184</v>
      </c>
      <c r="C12" s="89" t="s">
        <v>125</v>
      </c>
      <c r="D12" s="66" t="s">
        <v>186</v>
      </c>
      <c r="E12" s="63">
        <v>30</v>
      </c>
      <c r="F12" s="63">
        <v>30</v>
      </c>
      <c r="G12" s="63">
        <v>3</v>
      </c>
      <c r="H12" s="94">
        <f t="shared" si="0"/>
        <v>2235.8700000000003</v>
      </c>
      <c r="I12" s="94">
        <f t="shared" si="1"/>
        <v>1.1179350000000001</v>
      </c>
      <c r="J12" s="64">
        <f t="shared" si="2"/>
        <v>2.2358700000000002</v>
      </c>
      <c r="K12" s="64">
        <f t="shared" si="3"/>
        <v>3.3538050000000004</v>
      </c>
    </row>
    <row r="13" spans="1:11">
      <c r="A13" s="65">
        <v>10</v>
      </c>
      <c r="B13" s="65" t="s">
        <v>184</v>
      </c>
      <c r="C13" s="89" t="s">
        <v>126</v>
      </c>
      <c r="D13" s="66" t="s">
        <v>186</v>
      </c>
      <c r="E13" s="63">
        <v>30</v>
      </c>
      <c r="F13" s="63">
        <v>30</v>
      </c>
      <c r="G13" s="63">
        <v>3</v>
      </c>
      <c r="H13" s="94">
        <f t="shared" si="0"/>
        <v>2235.8700000000003</v>
      </c>
      <c r="I13" s="94">
        <f t="shared" si="1"/>
        <v>1.1179350000000001</v>
      </c>
      <c r="J13" s="64">
        <f t="shared" si="2"/>
        <v>2.2358700000000002</v>
      </c>
      <c r="K13" s="64">
        <f t="shared" si="3"/>
        <v>3.3538050000000004</v>
      </c>
    </row>
    <row r="14" spans="1:11">
      <c r="A14" s="65">
        <v>11</v>
      </c>
      <c r="B14" s="65" t="s">
        <v>184</v>
      </c>
      <c r="C14" s="89" t="s">
        <v>127</v>
      </c>
      <c r="D14" s="66" t="s">
        <v>187</v>
      </c>
      <c r="E14" s="63">
        <v>40</v>
      </c>
      <c r="F14" s="63">
        <v>40</v>
      </c>
      <c r="G14" s="63">
        <v>3</v>
      </c>
      <c r="H14" s="94">
        <f t="shared" si="0"/>
        <v>4173.869999999999</v>
      </c>
      <c r="I14" s="94">
        <f t="shared" si="1"/>
        <v>2.086935</v>
      </c>
      <c r="J14" s="64">
        <f t="shared" si="2"/>
        <v>4.17387</v>
      </c>
      <c r="K14" s="64">
        <f t="shared" si="3"/>
        <v>6.2608049999999995</v>
      </c>
    </row>
    <row r="15" spans="1:11">
      <c r="A15" s="65">
        <v>12</v>
      </c>
      <c r="B15" s="65" t="s">
        <v>184</v>
      </c>
      <c r="C15" s="89" t="s">
        <v>128</v>
      </c>
      <c r="D15" s="66" t="s">
        <v>187</v>
      </c>
      <c r="E15" s="63">
        <v>40</v>
      </c>
      <c r="F15" s="63">
        <v>40</v>
      </c>
      <c r="G15" s="63">
        <v>3</v>
      </c>
      <c r="H15" s="94">
        <f t="shared" si="0"/>
        <v>4173.869999999999</v>
      </c>
      <c r="I15" s="94">
        <f t="shared" si="1"/>
        <v>2.086935</v>
      </c>
      <c r="J15" s="64">
        <f t="shared" si="2"/>
        <v>4.17387</v>
      </c>
      <c r="K15" s="64">
        <f t="shared" si="3"/>
        <v>6.2608049999999995</v>
      </c>
    </row>
    <row r="16" spans="1:11">
      <c r="A16" s="65">
        <v>13</v>
      </c>
      <c r="B16" s="65" t="s">
        <v>184</v>
      </c>
      <c r="C16" s="89" t="s">
        <v>129</v>
      </c>
      <c r="D16" s="67" t="s">
        <v>186</v>
      </c>
      <c r="E16" s="63">
        <v>30</v>
      </c>
      <c r="F16" s="63">
        <v>30</v>
      </c>
      <c r="G16" s="63">
        <v>3</v>
      </c>
      <c r="H16" s="94">
        <f t="shared" si="0"/>
        <v>2235.8700000000003</v>
      </c>
      <c r="I16" s="94">
        <f t="shared" si="1"/>
        <v>1.1179350000000001</v>
      </c>
      <c r="J16" s="64">
        <f t="shared" si="2"/>
        <v>2.2358700000000002</v>
      </c>
      <c r="K16" s="64">
        <f t="shared" si="3"/>
        <v>3.3538050000000004</v>
      </c>
    </row>
    <row r="17" spans="1:11">
      <c r="A17" s="65">
        <v>14</v>
      </c>
      <c r="B17" s="65" t="s">
        <v>184</v>
      </c>
      <c r="C17" s="89" t="s">
        <v>130</v>
      </c>
      <c r="D17" s="67" t="s">
        <v>185</v>
      </c>
      <c r="E17" s="63">
        <v>23</v>
      </c>
      <c r="F17" s="63">
        <v>23</v>
      </c>
      <c r="G17" s="63">
        <v>3</v>
      </c>
      <c r="H17" s="94">
        <f t="shared" si="0"/>
        <v>1236.27</v>
      </c>
      <c r="I17" s="94">
        <f t="shared" si="1"/>
        <v>0.61813499999999999</v>
      </c>
      <c r="J17" s="64">
        <f t="shared" si="2"/>
        <v>1.23627</v>
      </c>
      <c r="K17" s="64">
        <f t="shared" si="3"/>
        <v>1.8544049999999999</v>
      </c>
    </row>
    <row r="18" spans="1:11">
      <c r="A18" s="65">
        <v>15</v>
      </c>
      <c r="B18" s="65" t="s">
        <v>184</v>
      </c>
      <c r="C18" s="89" t="s">
        <v>131</v>
      </c>
      <c r="D18" s="67" t="s">
        <v>186</v>
      </c>
      <c r="E18" s="63">
        <v>30</v>
      </c>
      <c r="F18" s="63">
        <v>30</v>
      </c>
      <c r="G18" s="63">
        <v>3</v>
      </c>
      <c r="H18" s="94">
        <f t="shared" si="0"/>
        <v>2235.8700000000003</v>
      </c>
      <c r="I18" s="94">
        <f t="shared" si="1"/>
        <v>1.1179350000000001</v>
      </c>
      <c r="J18" s="64">
        <f t="shared" si="2"/>
        <v>2.2358700000000002</v>
      </c>
      <c r="K18" s="64">
        <f t="shared" si="3"/>
        <v>3.3538050000000004</v>
      </c>
    </row>
    <row r="19" spans="1:11">
      <c r="A19" s="65">
        <v>16</v>
      </c>
      <c r="B19" s="65" t="s">
        <v>184</v>
      </c>
      <c r="C19" s="89" t="s">
        <v>132</v>
      </c>
      <c r="D19" s="67" t="s">
        <v>185</v>
      </c>
      <c r="E19" s="63">
        <v>23</v>
      </c>
      <c r="F19" s="63">
        <v>23</v>
      </c>
      <c r="G19" s="63">
        <v>3</v>
      </c>
      <c r="H19" s="94">
        <f t="shared" si="0"/>
        <v>1236.27</v>
      </c>
      <c r="I19" s="94">
        <f t="shared" si="1"/>
        <v>0.61813499999999999</v>
      </c>
      <c r="J19" s="64">
        <f t="shared" si="2"/>
        <v>1.23627</v>
      </c>
      <c r="K19" s="64">
        <f t="shared" si="3"/>
        <v>1.8544049999999999</v>
      </c>
    </row>
    <row r="20" spans="1:11">
      <c r="A20" s="65">
        <v>17</v>
      </c>
      <c r="B20" s="65" t="s">
        <v>184</v>
      </c>
      <c r="C20" s="89" t="s">
        <v>133</v>
      </c>
      <c r="D20" s="67" t="s">
        <v>186</v>
      </c>
      <c r="E20" s="63">
        <v>30</v>
      </c>
      <c r="F20" s="63">
        <v>30</v>
      </c>
      <c r="G20" s="63">
        <v>3</v>
      </c>
      <c r="H20" s="94">
        <f t="shared" si="0"/>
        <v>2235.8700000000003</v>
      </c>
      <c r="I20" s="94">
        <f t="shared" si="1"/>
        <v>1.1179350000000001</v>
      </c>
      <c r="J20" s="64">
        <f t="shared" si="2"/>
        <v>2.2358700000000002</v>
      </c>
      <c r="K20" s="64">
        <f t="shared" si="3"/>
        <v>3.3538050000000004</v>
      </c>
    </row>
    <row r="21" spans="1:11">
      <c r="A21" s="65">
        <v>18</v>
      </c>
      <c r="B21" s="65" t="s">
        <v>184</v>
      </c>
      <c r="C21" s="89" t="s">
        <v>134</v>
      </c>
      <c r="D21" s="67" t="s">
        <v>186</v>
      </c>
      <c r="E21" s="63">
        <v>30</v>
      </c>
      <c r="F21" s="63">
        <v>30</v>
      </c>
      <c r="G21" s="63">
        <v>3</v>
      </c>
      <c r="H21" s="94">
        <f t="shared" si="0"/>
        <v>2235.8700000000003</v>
      </c>
      <c r="I21" s="94">
        <f t="shared" si="1"/>
        <v>1.1179350000000001</v>
      </c>
      <c r="J21" s="64">
        <f t="shared" si="2"/>
        <v>2.2358700000000002</v>
      </c>
      <c r="K21" s="64">
        <f t="shared" si="3"/>
        <v>3.3538050000000004</v>
      </c>
    </row>
    <row r="22" spans="1:11">
      <c r="A22" s="65">
        <v>19</v>
      </c>
      <c r="B22" s="65" t="s">
        <v>184</v>
      </c>
      <c r="C22" s="89" t="s">
        <v>135</v>
      </c>
      <c r="D22" s="67" t="s">
        <v>185</v>
      </c>
      <c r="E22" s="63">
        <v>23</v>
      </c>
      <c r="F22" s="63">
        <v>23</v>
      </c>
      <c r="G22" s="63">
        <v>3</v>
      </c>
      <c r="H22" s="94">
        <f t="shared" si="0"/>
        <v>1236.27</v>
      </c>
      <c r="I22" s="94">
        <f t="shared" si="1"/>
        <v>0.61813499999999999</v>
      </c>
      <c r="J22" s="64">
        <f t="shared" si="2"/>
        <v>1.23627</v>
      </c>
      <c r="K22" s="64">
        <f t="shared" si="3"/>
        <v>1.8544049999999999</v>
      </c>
    </row>
    <row r="23" spans="1:11">
      <c r="A23" s="65">
        <v>20</v>
      </c>
      <c r="B23" s="65" t="s">
        <v>184</v>
      </c>
      <c r="C23" s="89" t="s">
        <v>136</v>
      </c>
      <c r="D23" s="67" t="s">
        <v>186</v>
      </c>
      <c r="E23" s="63">
        <v>30</v>
      </c>
      <c r="F23" s="63">
        <v>30</v>
      </c>
      <c r="G23" s="63">
        <v>3</v>
      </c>
      <c r="H23" s="94">
        <f t="shared" si="0"/>
        <v>2235.8700000000003</v>
      </c>
      <c r="I23" s="94">
        <f t="shared" si="1"/>
        <v>1.1179350000000001</v>
      </c>
      <c r="J23" s="64">
        <f t="shared" si="2"/>
        <v>2.2358700000000002</v>
      </c>
      <c r="K23" s="64">
        <f t="shared" si="3"/>
        <v>3.3538050000000004</v>
      </c>
    </row>
    <row r="24" spans="1:11" ht="15.75">
      <c r="A24" s="65">
        <v>21</v>
      </c>
      <c r="B24" s="65" t="s">
        <v>184</v>
      </c>
      <c r="C24" s="68" t="s">
        <v>137</v>
      </c>
      <c r="D24" s="67" t="s">
        <v>186</v>
      </c>
      <c r="E24" s="63">
        <v>30</v>
      </c>
      <c r="F24" s="63">
        <v>30</v>
      </c>
      <c r="G24" s="63">
        <v>3</v>
      </c>
      <c r="H24" s="94">
        <f t="shared" si="0"/>
        <v>2235.8700000000003</v>
      </c>
      <c r="I24" s="94">
        <f t="shared" si="1"/>
        <v>1.1179350000000001</v>
      </c>
      <c r="J24" s="64">
        <f t="shared" si="2"/>
        <v>2.2358700000000002</v>
      </c>
      <c r="K24" s="64">
        <f t="shared" si="3"/>
        <v>3.3538050000000004</v>
      </c>
    </row>
    <row r="25" spans="1:11" ht="15.75">
      <c r="A25" s="65">
        <v>22</v>
      </c>
      <c r="B25" s="65" t="s">
        <v>184</v>
      </c>
      <c r="C25" s="68" t="s">
        <v>138</v>
      </c>
      <c r="D25" s="68" t="s">
        <v>186</v>
      </c>
      <c r="E25" s="63">
        <v>30</v>
      </c>
      <c r="F25" s="63">
        <v>30</v>
      </c>
      <c r="G25" s="63">
        <v>3</v>
      </c>
      <c r="H25" s="94">
        <f t="shared" si="0"/>
        <v>2235.8700000000003</v>
      </c>
      <c r="I25" s="94">
        <f t="shared" si="1"/>
        <v>1.1179350000000001</v>
      </c>
      <c r="J25" s="64">
        <f t="shared" si="2"/>
        <v>2.2358700000000002</v>
      </c>
      <c r="K25" s="64">
        <f t="shared" si="3"/>
        <v>3.3538050000000004</v>
      </c>
    </row>
    <row r="26" spans="1:11" ht="15.75">
      <c r="A26" s="65">
        <v>23</v>
      </c>
      <c r="B26" s="65" t="s">
        <v>184</v>
      </c>
      <c r="C26" s="68" t="s">
        <v>139</v>
      </c>
      <c r="D26" s="68" t="s">
        <v>186</v>
      </c>
      <c r="E26" s="63">
        <v>30</v>
      </c>
      <c r="F26" s="63">
        <v>30</v>
      </c>
      <c r="G26" s="63">
        <v>3</v>
      </c>
      <c r="H26" s="94">
        <f t="shared" si="0"/>
        <v>2235.8700000000003</v>
      </c>
      <c r="I26" s="94">
        <f t="shared" si="1"/>
        <v>1.1179350000000001</v>
      </c>
      <c r="J26" s="64">
        <f t="shared" si="2"/>
        <v>2.2358700000000002</v>
      </c>
      <c r="K26" s="64">
        <f t="shared" si="3"/>
        <v>3.3538050000000004</v>
      </c>
    </row>
    <row r="27" spans="1:11">
      <c r="A27" s="65">
        <v>24</v>
      </c>
      <c r="B27" s="65" t="s">
        <v>184</v>
      </c>
      <c r="C27" s="89" t="s">
        <v>140</v>
      </c>
      <c r="D27" s="67" t="s">
        <v>186</v>
      </c>
      <c r="E27" s="63">
        <v>30</v>
      </c>
      <c r="F27" s="63">
        <v>30</v>
      </c>
      <c r="G27" s="63">
        <v>3</v>
      </c>
      <c r="H27" s="94">
        <f t="shared" si="0"/>
        <v>2235.8700000000003</v>
      </c>
      <c r="I27" s="94">
        <f t="shared" si="1"/>
        <v>1.1179350000000001</v>
      </c>
      <c r="J27" s="64">
        <f t="shared" si="2"/>
        <v>2.2358700000000002</v>
      </c>
      <c r="K27" s="64">
        <f t="shared" si="3"/>
        <v>3.3538050000000004</v>
      </c>
    </row>
    <row r="28" spans="1:11">
      <c r="A28" s="65">
        <v>25</v>
      </c>
      <c r="B28" s="65" t="s">
        <v>184</v>
      </c>
      <c r="C28" s="89" t="s">
        <v>141</v>
      </c>
      <c r="D28" s="67" t="s">
        <v>186</v>
      </c>
      <c r="E28" s="63">
        <v>30</v>
      </c>
      <c r="F28" s="63">
        <v>30</v>
      </c>
      <c r="G28" s="63">
        <v>3</v>
      </c>
      <c r="H28" s="94">
        <f t="shared" si="0"/>
        <v>2235.8700000000003</v>
      </c>
      <c r="I28" s="94">
        <f t="shared" si="1"/>
        <v>1.1179350000000001</v>
      </c>
      <c r="J28" s="64">
        <f t="shared" si="2"/>
        <v>2.2358700000000002</v>
      </c>
      <c r="K28" s="64">
        <f t="shared" si="3"/>
        <v>3.3538050000000004</v>
      </c>
    </row>
    <row r="29" spans="1:11">
      <c r="A29" s="65">
        <v>26</v>
      </c>
      <c r="B29" s="65" t="s">
        <v>184</v>
      </c>
      <c r="C29" s="89" t="s">
        <v>142</v>
      </c>
      <c r="D29" s="67" t="s">
        <v>186</v>
      </c>
      <c r="E29" s="63">
        <v>30</v>
      </c>
      <c r="F29" s="63">
        <v>30</v>
      </c>
      <c r="G29" s="63">
        <v>3</v>
      </c>
      <c r="H29" s="94">
        <f t="shared" si="0"/>
        <v>2235.8700000000003</v>
      </c>
      <c r="I29" s="94">
        <f t="shared" si="1"/>
        <v>1.1179350000000001</v>
      </c>
      <c r="J29" s="64">
        <f t="shared" si="2"/>
        <v>2.2358700000000002</v>
      </c>
      <c r="K29" s="64">
        <f t="shared" si="3"/>
        <v>3.3538050000000004</v>
      </c>
    </row>
    <row r="30" spans="1:11">
      <c r="A30" s="65">
        <v>27</v>
      </c>
      <c r="B30" s="65" t="s">
        <v>184</v>
      </c>
      <c r="C30" s="89" t="s">
        <v>143</v>
      </c>
      <c r="D30" s="67" t="s">
        <v>187</v>
      </c>
      <c r="E30" s="63">
        <v>40</v>
      </c>
      <c r="F30" s="63">
        <v>40</v>
      </c>
      <c r="G30" s="63">
        <v>3</v>
      </c>
      <c r="H30" s="94">
        <f t="shared" si="0"/>
        <v>4173.869999999999</v>
      </c>
      <c r="I30" s="94">
        <f t="shared" si="1"/>
        <v>2.086935</v>
      </c>
      <c r="J30" s="64">
        <f t="shared" si="2"/>
        <v>4.17387</v>
      </c>
      <c r="K30" s="64">
        <f t="shared" si="3"/>
        <v>6.2608049999999995</v>
      </c>
    </row>
    <row r="31" spans="1:11">
      <c r="A31" s="65">
        <v>28</v>
      </c>
      <c r="B31" s="65" t="s">
        <v>184</v>
      </c>
      <c r="C31" s="89" t="s">
        <v>144</v>
      </c>
      <c r="D31" s="67" t="s">
        <v>187</v>
      </c>
      <c r="E31" s="63">
        <v>40</v>
      </c>
      <c r="F31" s="63">
        <v>40</v>
      </c>
      <c r="G31" s="63">
        <v>3</v>
      </c>
      <c r="H31" s="94">
        <f t="shared" si="0"/>
        <v>4173.869999999999</v>
      </c>
      <c r="I31" s="94">
        <f t="shared" si="1"/>
        <v>2.086935</v>
      </c>
      <c r="J31" s="64">
        <f t="shared" si="2"/>
        <v>4.17387</v>
      </c>
      <c r="K31" s="64">
        <f t="shared" si="3"/>
        <v>6.2608049999999995</v>
      </c>
    </row>
    <row r="32" spans="1:11">
      <c r="A32" s="65">
        <v>29</v>
      </c>
      <c r="B32" s="65" t="s">
        <v>184</v>
      </c>
      <c r="C32" s="89" t="s">
        <v>145</v>
      </c>
      <c r="D32" s="67" t="s">
        <v>186</v>
      </c>
      <c r="E32" s="63">
        <v>30</v>
      </c>
      <c r="F32" s="63">
        <v>30</v>
      </c>
      <c r="G32" s="63">
        <v>3</v>
      </c>
      <c r="H32" s="94">
        <f t="shared" si="0"/>
        <v>2235.8700000000003</v>
      </c>
      <c r="I32" s="94">
        <f t="shared" si="1"/>
        <v>1.1179350000000001</v>
      </c>
      <c r="J32" s="64">
        <f t="shared" si="2"/>
        <v>2.2358700000000002</v>
      </c>
      <c r="K32" s="64">
        <f t="shared" si="3"/>
        <v>3.3538050000000004</v>
      </c>
    </row>
    <row r="33" spans="1:11">
      <c r="A33" s="65">
        <v>30</v>
      </c>
      <c r="B33" s="65" t="s">
        <v>184</v>
      </c>
      <c r="C33" s="89" t="s">
        <v>145</v>
      </c>
      <c r="D33" s="67" t="s">
        <v>187</v>
      </c>
      <c r="E33" s="63">
        <v>40</v>
      </c>
      <c r="F33" s="63">
        <v>40</v>
      </c>
      <c r="G33" s="63">
        <v>3</v>
      </c>
      <c r="H33" s="94">
        <f t="shared" si="0"/>
        <v>4173.869999999999</v>
      </c>
      <c r="I33" s="94">
        <f t="shared" si="1"/>
        <v>2.086935</v>
      </c>
      <c r="J33" s="64">
        <f t="shared" si="2"/>
        <v>4.17387</v>
      </c>
      <c r="K33" s="64">
        <f t="shared" si="3"/>
        <v>6.2608049999999995</v>
      </c>
    </row>
    <row r="34" spans="1:11">
      <c r="A34" s="65">
        <v>31</v>
      </c>
      <c r="B34" s="65" t="s">
        <v>184</v>
      </c>
      <c r="C34" s="89" t="s">
        <v>146</v>
      </c>
      <c r="D34" s="67" t="s">
        <v>185</v>
      </c>
      <c r="E34" s="63">
        <v>23</v>
      </c>
      <c r="F34" s="63">
        <v>23</v>
      </c>
      <c r="G34" s="63">
        <v>3</v>
      </c>
      <c r="H34" s="94">
        <f t="shared" si="0"/>
        <v>1236.27</v>
      </c>
      <c r="I34" s="94">
        <f t="shared" si="1"/>
        <v>0.61813499999999999</v>
      </c>
      <c r="J34" s="64">
        <f t="shared" si="2"/>
        <v>1.23627</v>
      </c>
      <c r="K34" s="64">
        <f t="shared" si="3"/>
        <v>1.8544049999999999</v>
      </c>
    </row>
    <row r="35" spans="1:11">
      <c r="A35" s="65">
        <v>32</v>
      </c>
      <c r="B35" s="65" t="s">
        <v>184</v>
      </c>
      <c r="C35" s="89" t="s">
        <v>147</v>
      </c>
      <c r="D35" s="67" t="s">
        <v>185</v>
      </c>
      <c r="E35" s="63">
        <v>23</v>
      </c>
      <c r="F35" s="63">
        <v>23</v>
      </c>
      <c r="G35" s="63">
        <v>3</v>
      </c>
      <c r="H35" s="94">
        <f t="shared" si="0"/>
        <v>1236.27</v>
      </c>
      <c r="I35" s="94">
        <f t="shared" si="1"/>
        <v>0.61813499999999999</v>
      </c>
      <c r="J35" s="64">
        <f t="shared" si="2"/>
        <v>1.23627</v>
      </c>
      <c r="K35" s="64">
        <f t="shared" si="3"/>
        <v>1.8544049999999999</v>
      </c>
    </row>
    <row r="36" spans="1:11">
      <c r="A36" s="65">
        <v>33</v>
      </c>
      <c r="B36" s="65" t="s">
        <v>184</v>
      </c>
      <c r="C36" s="89" t="s">
        <v>148</v>
      </c>
      <c r="D36" s="66" t="s">
        <v>185</v>
      </c>
      <c r="E36" s="63">
        <v>23</v>
      </c>
      <c r="F36" s="63">
        <v>23</v>
      </c>
      <c r="G36" s="63">
        <v>3</v>
      </c>
      <c r="H36" s="94">
        <f t="shared" ref="H36:H67" si="4">(E36+(E36-(2*G36*0.1)*(G36/0.3-1)))/2*(F36+(F36-(2*G36*0.1)*(G36/0.3-1)))/2*G36</f>
        <v>1236.27</v>
      </c>
      <c r="I36" s="94">
        <f t="shared" si="1"/>
        <v>0.61813499999999999</v>
      </c>
      <c r="J36" s="64">
        <f t="shared" si="2"/>
        <v>1.23627</v>
      </c>
      <c r="K36" s="64">
        <f t="shared" si="3"/>
        <v>1.8544049999999999</v>
      </c>
    </row>
    <row r="37" spans="1:11">
      <c r="A37" s="65">
        <v>34</v>
      </c>
      <c r="B37" s="65" t="s">
        <v>184</v>
      </c>
      <c r="C37" s="89" t="s">
        <v>148</v>
      </c>
      <c r="D37" s="66" t="s">
        <v>185</v>
      </c>
      <c r="E37" s="63">
        <v>23</v>
      </c>
      <c r="F37" s="63">
        <v>23</v>
      </c>
      <c r="G37" s="63">
        <v>3</v>
      </c>
      <c r="H37" s="94">
        <f t="shared" si="4"/>
        <v>1236.27</v>
      </c>
      <c r="I37" s="94">
        <f t="shared" si="1"/>
        <v>0.61813499999999999</v>
      </c>
      <c r="J37" s="64">
        <f t="shared" si="2"/>
        <v>1.23627</v>
      </c>
      <c r="K37" s="64">
        <f t="shared" si="3"/>
        <v>1.8544049999999999</v>
      </c>
    </row>
    <row r="38" spans="1:11">
      <c r="A38" s="65">
        <v>35</v>
      </c>
      <c r="B38" s="65" t="s">
        <v>184</v>
      </c>
      <c r="C38" s="89" t="s">
        <v>149</v>
      </c>
      <c r="D38" s="66" t="s">
        <v>185</v>
      </c>
      <c r="E38" s="63">
        <v>23</v>
      </c>
      <c r="F38" s="63">
        <v>23</v>
      </c>
      <c r="G38" s="63">
        <v>3</v>
      </c>
      <c r="H38" s="94">
        <f t="shared" si="4"/>
        <v>1236.27</v>
      </c>
      <c r="I38" s="94">
        <f t="shared" si="1"/>
        <v>0.61813499999999999</v>
      </c>
      <c r="J38" s="64">
        <f t="shared" si="2"/>
        <v>1.23627</v>
      </c>
      <c r="K38" s="64">
        <f t="shared" si="3"/>
        <v>1.8544049999999999</v>
      </c>
    </row>
    <row r="39" spans="1:11">
      <c r="A39" s="65">
        <v>36</v>
      </c>
      <c r="B39" s="65" t="s">
        <v>184</v>
      </c>
      <c r="C39" s="89" t="s">
        <v>149</v>
      </c>
      <c r="D39" s="66" t="s">
        <v>187</v>
      </c>
      <c r="E39" s="63">
        <v>40</v>
      </c>
      <c r="F39" s="63">
        <v>40</v>
      </c>
      <c r="G39" s="63">
        <v>3</v>
      </c>
      <c r="H39" s="94">
        <f t="shared" si="4"/>
        <v>4173.869999999999</v>
      </c>
      <c r="I39" s="94">
        <f t="shared" si="1"/>
        <v>2.086935</v>
      </c>
      <c r="J39" s="64">
        <f t="shared" si="2"/>
        <v>4.17387</v>
      </c>
      <c r="K39" s="64">
        <f t="shared" si="3"/>
        <v>6.2608049999999995</v>
      </c>
    </row>
    <row r="40" spans="1:11">
      <c r="A40" s="65">
        <v>37</v>
      </c>
      <c r="B40" s="65" t="s">
        <v>184</v>
      </c>
      <c r="C40" s="89" t="s">
        <v>150</v>
      </c>
      <c r="D40" s="66" t="s">
        <v>186</v>
      </c>
      <c r="E40" s="63">
        <v>30</v>
      </c>
      <c r="F40" s="63">
        <v>30</v>
      </c>
      <c r="G40" s="63">
        <v>3</v>
      </c>
      <c r="H40" s="94">
        <f t="shared" si="4"/>
        <v>2235.8700000000003</v>
      </c>
      <c r="I40" s="94">
        <f t="shared" si="1"/>
        <v>1.1179350000000001</v>
      </c>
      <c r="J40" s="64">
        <f t="shared" si="2"/>
        <v>2.2358700000000002</v>
      </c>
      <c r="K40" s="64">
        <f t="shared" si="3"/>
        <v>3.3538050000000004</v>
      </c>
    </row>
    <row r="41" spans="1:11">
      <c r="A41" s="65">
        <v>38</v>
      </c>
      <c r="B41" s="65" t="s">
        <v>184</v>
      </c>
      <c r="C41" s="89" t="s">
        <v>151</v>
      </c>
      <c r="D41" s="66" t="s">
        <v>186</v>
      </c>
      <c r="E41" s="63">
        <v>30</v>
      </c>
      <c r="F41" s="63">
        <v>30</v>
      </c>
      <c r="G41" s="63">
        <v>3</v>
      </c>
      <c r="H41" s="94">
        <f t="shared" si="4"/>
        <v>2235.8700000000003</v>
      </c>
      <c r="I41" s="94">
        <f t="shared" si="1"/>
        <v>1.1179350000000001</v>
      </c>
      <c r="J41" s="64">
        <f t="shared" si="2"/>
        <v>2.2358700000000002</v>
      </c>
      <c r="K41" s="64">
        <f t="shared" si="3"/>
        <v>3.3538050000000004</v>
      </c>
    </row>
    <row r="42" spans="1:11">
      <c r="A42" s="65">
        <v>39</v>
      </c>
      <c r="B42" s="65" t="s">
        <v>184</v>
      </c>
      <c r="C42" s="89" t="s">
        <v>152</v>
      </c>
      <c r="D42" s="66" t="s">
        <v>187</v>
      </c>
      <c r="E42" s="63">
        <v>40</v>
      </c>
      <c r="F42" s="63">
        <v>40</v>
      </c>
      <c r="G42" s="63">
        <v>3</v>
      </c>
      <c r="H42" s="94">
        <f t="shared" si="4"/>
        <v>4173.869999999999</v>
      </c>
      <c r="I42" s="94">
        <f t="shared" si="1"/>
        <v>2.086935</v>
      </c>
      <c r="J42" s="64">
        <f t="shared" si="2"/>
        <v>4.17387</v>
      </c>
      <c r="K42" s="64">
        <f t="shared" si="3"/>
        <v>6.2608049999999995</v>
      </c>
    </row>
    <row r="43" spans="1:11">
      <c r="A43" s="65">
        <v>40</v>
      </c>
      <c r="B43" s="65" t="s">
        <v>184</v>
      </c>
      <c r="C43" s="89" t="s">
        <v>153</v>
      </c>
      <c r="D43" s="66" t="s">
        <v>186</v>
      </c>
      <c r="E43" s="63">
        <v>30</v>
      </c>
      <c r="F43" s="63">
        <v>30</v>
      </c>
      <c r="G43" s="63">
        <v>3</v>
      </c>
      <c r="H43" s="94">
        <f t="shared" si="4"/>
        <v>2235.8700000000003</v>
      </c>
      <c r="I43" s="94">
        <f t="shared" si="1"/>
        <v>1.1179350000000001</v>
      </c>
      <c r="J43" s="64">
        <f t="shared" si="2"/>
        <v>2.2358700000000002</v>
      </c>
      <c r="K43" s="64">
        <f t="shared" si="3"/>
        <v>3.3538050000000004</v>
      </c>
    </row>
    <row r="44" spans="1:11">
      <c r="A44" s="65">
        <v>41</v>
      </c>
      <c r="B44" s="65" t="s">
        <v>184</v>
      </c>
      <c r="C44" s="89" t="s">
        <v>154</v>
      </c>
      <c r="D44" s="66" t="s">
        <v>186</v>
      </c>
      <c r="E44" s="63">
        <v>30</v>
      </c>
      <c r="F44" s="63">
        <v>30</v>
      </c>
      <c r="G44" s="63">
        <v>3</v>
      </c>
      <c r="H44" s="94">
        <f t="shared" si="4"/>
        <v>2235.8700000000003</v>
      </c>
      <c r="I44" s="94">
        <f t="shared" si="1"/>
        <v>1.1179350000000001</v>
      </c>
      <c r="J44" s="64">
        <f t="shared" si="2"/>
        <v>2.2358700000000002</v>
      </c>
      <c r="K44" s="64">
        <f t="shared" si="3"/>
        <v>3.3538050000000004</v>
      </c>
    </row>
    <row r="45" spans="1:11">
      <c r="A45" s="65">
        <v>42</v>
      </c>
      <c r="B45" s="65" t="s">
        <v>184</v>
      </c>
      <c r="C45" s="89" t="s">
        <v>155</v>
      </c>
      <c r="D45" s="66" t="s">
        <v>185</v>
      </c>
      <c r="E45" s="63">
        <v>23</v>
      </c>
      <c r="F45" s="63">
        <v>23</v>
      </c>
      <c r="G45" s="63">
        <v>3</v>
      </c>
      <c r="H45" s="94">
        <f t="shared" si="4"/>
        <v>1236.27</v>
      </c>
      <c r="I45" s="94">
        <f t="shared" si="1"/>
        <v>0.61813499999999999</v>
      </c>
      <c r="J45" s="64">
        <f t="shared" si="2"/>
        <v>1.23627</v>
      </c>
      <c r="K45" s="64">
        <f t="shared" si="3"/>
        <v>1.8544049999999999</v>
      </c>
    </row>
    <row r="46" spans="1:11">
      <c r="A46" s="65">
        <v>43</v>
      </c>
      <c r="B46" s="65" t="s">
        <v>184</v>
      </c>
      <c r="C46" s="89" t="s">
        <v>156</v>
      </c>
      <c r="D46" s="66" t="s">
        <v>185</v>
      </c>
      <c r="E46" s="63">
        <v>23</v>
      </c>
      <c r="F46" s="63">
        <v>23</v>
      </c>
      <c r="G46" s="63">
        <v>3</v>
      </c>
      <c r="H46" s="94">
        <f t="shared" si="4"/>
        <v>1236.27</v>
      </c>
      <c r="I46" s="94">
        <f t="shared" si="1"/>
        <v>0.61813499999999999</v>
      </c>
      <c r="J46" s="64">
        <f t="shared" si="2"/>
        <v>1.23627</v>
      </c>
      <c r="K46" s="64">
        <f t="shared" si="3"/>
        <v>1.8544049999999999</v>
      </c>
    </row>
    <row r="47" spans="1:11">
      <c r="A47" s="65">
        <v>44</v>
      </c>
      <c r="B47" s="65" t="s">
        <v>184</v>
      </c>
      <c r="C47" s="89" t="s">
        <v>157</v>
      </c>
      <c r="D47" s="66" t="s">
        <v>186</v>
      </c>
      <c r="E47" s="63">
        <v>30</v>
      </c>
      <c r="F47" s="63">
        <v>30</v>
      </c>
      <c r="G47" s="63">
        <v>3</v>
      </c>
      <c r="H47" s="94">
        <f t="shared" si="4"/>
        <v>2235.8700000000003</v>
      </c>
      <c r="I47" s="94">
        <f t="shared" si="1"/>
        <v>1.1179350000000001</v>
      </c>
      <c r="J47" s="64">
        <f t="shared" si="2"/>
        <v>2.2358700000000002</v>
      </c>
      <c r="K47" s="64">
        <f t="shared" si="3"/>
        <v>3.3538050000000004</v>
      </c>
    </row>
    <row r="48" spans="1:11">
      <c r="A48" s="65">
        <v>45</v>
      </c>
      <c r="B48" s="65" t="s">
        <v>184</v>
      </c>
      <c r="C48" s="89" t="s">
        <v>158</v>
      </c>
      <c r="D48" s="66" t="s">
        <v>186</v>
      </c>
      <c r="E48" s="63">
        <v>30</v>
      </c>
      <c r="F48" s="63">
        <v>30</v>
      </c>
      <c r="G48" s="63">
        <v>3</v>
      </c>
      <c r="H48" s="94">
        <f t="shared" si="4"/>
        <v>2235.8700000000003</v>
      </c>
      <c r="I48" s="94">
        <f t="shared" si="1"/>
        <v>1.1179350000000001</v>
      </c>
      <c r="J48" s="64">
        <f t="shared" si="2"/>
        <v>2.2358700000000002</v>
      </c>
      <c r="K48" s="64">
        <f t="shared" si="3"/>
        <v>3.3538050000000004</v>
      </c>
    </row>
    <row r="49" spans="1:11">
      <c r="A49" s="65">
        <v>46</v>
      </c>
      <c r="B49" s="65" t="s">
        <v>184</v>
      </c>
      <c r="C49" s="89" t="s">
        <v>159</v>
      </c>
      <c r="D49" s="66" t="s">
        <v>185</v>
      </c>
      <c r="E49" s="63">
        <v>23</v>
      </c>
      <c r="F49" s="63">
        <v>23</v>
      </c>
      <c r="G49" s="63">
        <v>3</v>
      </c>
      <c r="H49" s="94">
        <f t="shared" si="4"/>
        <v>1236.27</v>
      </c>
      <c r="I49" s="94">
        <f t="shared" si="1"/>
        <v>0.61813499999999999</v>
      </c>
      <c r="J49" s="64">
        <f t="shared" si="2"/>
        <v>1.23627</v>
      </c>
      <c r="K49" s="64">
        <f t="shared" si="3"/>
        <v>1.8544049999999999</v>
      </c>
    </row>
    <row r="50" spans="1:11">
      <c r="A50" s="65">
        <v>47</v>
      </c>
      <c r="B50" s="65" t="s">
        <v>184</v>
      </c>
      <c r="C50" s="89" t="s">
        <v>160</v>
      </c>
      <c r="D50" s="66" t="s">
        <v>186</v>
      </c>
      <c r="E50" s="63">
        <v>30</v>
      </c>
      <c r="F50" s="63">
        <v>30</v>
      </c>
      <c r="G50" s="63">
        <v>3</v>
      </c>
      <c r="H50" s="94">
        <f t="shared" si="4"/>
        <v>2235.8700000000003</v>
      </c>
      <c r="I50" s="94">
        <f t="shared" si="1"/>
        <v>1.1179350000000001</v>
      </c>
      <c r="J50" s="64">
        <f t="shared" si="2"/>
        <v>2.2358700000000002</v>
      </c>
      <c r="K50" s="64">
        <f t="shared" si="3"/>
        <v>3.3538050000000004</v>
      </c>
    </row>
    <row r="51" spans="1:11">
      <c r="A51" s="65">
        <v>48</v>
      </c>
      <c r="B51" s="65" t="s">
        <v>184</v>
      </c>
      <c r="C51" s="89" t="s">
        <v>161</v>
      </c>
      <c r="D51" s="66" t="s">
        <v>187</v>
      </c>
      <c r="E51" s="63">
        <v>40</v>
      </c>
      <c r="F51" s="63">
        <v>40</v>
      </c>
      <c r="G51" s="63">
        <v>3</v>
      </c>
      <c r="H51" s="94">
        <f t="shared" si="4"/>
        <v>4173.869999999999</v>
      </c>
      <c r="I51" s="94">
        <f t="shared" si="1"/>
        <v>2.086935</v>
      </c>
      <c r="J51" s="64">
        <f t="shared" si="2"/>
        <v>4.17387</v>
      </c>
      <c r="K51" s="64">
        <f t="shared" si="3"/>
        <v>6.2608049999999995</v>
      </c>
    </row>
    <row r="52" spans="1:11">
      <c r="A52" s="65">
        <v>49</v>
      </c>
      <c r="B52" s="65" t="s">
        <v>184</v>
      </c>
      <c r="C52" s="89" t="s">
        <v>161</v>
      </c>
      <c r="D52" s="66" t="s">
        <v>185</v>
      </c>
      <c r="E52" s="63">
        <v>23</v>
      </c>
      <c r="F52" s="63">
        <v>23</v>
      </c>
      <c r="G52" s="63">
        <v>3</v>
      </c>
      <c r="H52" s="94">
        <f t="shared" si="4"/>
        <v>1236.27</v>
      </c>
      <c r="I52" s="94">
        <f t="shared" si="1"/>
        <v>0.61813499999999999</v>
      </c>
      <c r="J52" s="64">
        <f t="shared" si="2"/>
        <v>1.23627</v>
      </c>
      <c r="K52" s="64">
        <f t="shared" si="3"/>
        <v>1.8544049999999999</v>
      </c>
    </row>
    <row r="53" spans="1:11">
      <c r="A53" s="65">
        <v>50</v>
      </c>
      <c r="B53" s="65" t="s">
        <v>184</v>
      </c>
      <c r="C53" s="89" t="s">
        <v>162</v>
      </c>
      <c r="D53" s="66" t="s">
        <v>186</v>
      </c>
      <c r="E53" s="63">
        <v>30</v>
      </c>
      <c r="F53" s="63">
        <v>30</v>
      </c>
      <c r="G53" s="63">
        <v>3</v>
      </c>
      <c r="H53" s="94">
        <f t="shared" si="4"/>
        <v>2235.8700000000003</v>
      </c>
      <c r="I53" s="94">
        <f t="shared" si="1"/>
        <v>1.1179350000000001</v>
      </c>
      <c r="J53" s="64">
        <f t="shared" si="2"/>
        <v>2.2358700000000002</v>
      </c>
      <c r="K53" s="64">
        <f t="shared" si="3"/>
        <v>3.3538050000000004</v>
      </c>
    </row>
    <row r="54" spans="1:11">
      <c r="A54" s="65">
        <v>51</v>
      </c>
      <c r="B54" s="65" t="s">
        <v>184</v>
      </c>
      <c r="C54" s="89" t="s">
        <v>163</v>
      </c>
      <c r="D54" s="66" t="s">
        <v>186</v>
      </c>
      <c r="E54" s="63">
        <v>30</v>
      </c>
      <c r="F54" s="63">
        <v>30</v>
      </c>
      <c r="G54" s="63">
        <v>3</v>
      </c>
      <c r="H54" s="94">
        <f t="shared" si="4"/>
        <v>2235.8700000000003</v>
      </c>
      <c r="I54" s="94">
        <f t="shared" si="1"/>
        <v>1.1179350000000001</v>
      </c>
      <c r="J54" s="64">
        <f t="shared" si="2"/>
        <v>2.2358700000000002</v>
      </c>
      <c r="K54" s="64">
        <f t="shared" si="3"/>
        <v>3.3538050000000004</v>
      </c>
    </row>
    <row r="55" spans="1:11">
      <c r="A55" s="65">
        <v>52</v>
      </c>
      <c r="B55" s="65" t="s">
        <v>184</v>
      </c>
      <c r="C55" s="89" t="s">
        <v>164</v>
      </c>
      <c r="D55" s="66" t="s">
        <v>186</v>
      </c>
      <c r="E55" s="63">
        <v>30</v>
      </c>
      <c r="F55" s="63">
        <v>30</v>
      </c>
      <c r="G55" s="63">
        <v>3</v>
      </c>
      <c r="H55" s="94">
        <f t="shared" si="4"/>
        <v>2235.8700000000003</v>
      </c>
      <c r="I55" s="94">
        <f t="shared" si="1"/>
        <v>1.1179350000000001</v>
      </c>
      <c r="J55" s="64">
        <f t="shared" si="2"/>
        <v>2.2358700000000002</v>
      </c>
      <c r="K55" s="64">
        <f t="shared" si="3"/>
        <v>3.3538050000000004</v>
      </c>
    </row>
    <row r="56" spans="1:11">
      <c r="A56" s="65">
        <v>53</v>
      </c>
      <c r="B56" s="65" t="s">
        <v>184</v>
      </c>
      <c r="C56" s="89" t="s">
        <v>165</v>
      </c>
      <c r="D56" s="66" t="s">
        <v>187</v>
      </c>
      <c r="E56" s="63">
        <v>40</v>
      </c>
      <c r="F56" s="63">
        <v>40</v>
      </c>
      <c r="G56" s="63">
        <v>3</v>
      </c>
      <c r="H56" s="94">
        <f t="shared" si="4"/>
        <v>4173.869999999999</v>
      </c>
      <c r="I56" s="94">
        <f t="shared" si="1"/>
        <v>2.086935</v>
      </c>
      <c r="J56" s="64">
        <f t="shared" si="2"/>
        <v>4.17387</v>
      </c>
      <c r="K56" s="64">
        <f t="shared" si="3"/>
        <v>6.2608049999999995</v>
      </c>
    </row>
    <row r="57" spans="1:11">
      <c r="A57" s="65">
        <v>54</v>
      </c>
      <c r="B57" s="65" t="s">
        <v>184</v>
      </c>
      <c r="C57" s="89" t="s">
        <v>166</v>
      </c>
      <c r="D57" s="66" t="s">
        <v>187</v>
      </c>
      <c r="E57" s="63">
        <v>40</v>
      </c>
      <c r="F57" s="63">
        <v>40</v>
      </c>
      <c r="G57" s="63">
        <v>3</v>
      </c>
      <c r="H57" s="94">
        <f t="shared" si="4"/>
        <v>4173.869999999999</v>
      </c>
      <c r="I57" s="94">
        <f t="shared" si="1"/>
        <v>2.086935</v>
      </c>
      <c r="J57" s="64">
        <f t="shared" si="2"/>
        <v>4.17387</v>
      </c>
      <c r="K57" s="64">
        <f t="shared" si="3"/>
        <v>6.2608049999999995</v>
      </c>
    </row>
    <row r="58" spans="1:11">
      <c r="A58" s="65">
        <v>55</v>
      </c>
      <c r="B58" s="65" t="s">
        <v>184</v>
      </c>
      <c r="C58" s="89" t="s">
        <v>166</v>
      </c>
      <c r="D58" s="66" t="s">
        <v>188</v>
      </c>
      <c r="E58" s="63">
        <v>30</v>
      </c>
      <c r="F58" s="63">
        <v>23</v>
      </c>
      <c r="G58" s="63">
        <v>3</v>
      </c>
      <c r="H58" s="94">
        <f t="shared" si="4"/>
        <v>1662.5700000000002</v>
      </c>
      <c r="I58" s="94">
        <f t="shared" si="1"/>
        <v>0.83128500000000005</v>
      </c>
      <c r="J58" s="64">
        <f t="shared" si="2"/>
        <v>1.6625700000000001</v>
      </c>
      <c r="K58" s="64">
        <f t="shared" si="3"/>
        <v>2.4938549999999999</v>
      </c>
    </row>
    <row r="59" spans="1:11">
      <c r="A59" s="65">
        <v>56</v>
      </c>
      <c r="B59" s="65" t="s">
        <v>184</v>
      </c>
      <c r="C59" s="89" t="s">
        <v>167</v>
      </c>
      <c r="D59" s="66" t="s">
        <v>187</v>
      </c>
      <c r="E59" s="63">
        <v>40</v>
      </c>
      <c r="F59" s="63">
        <v>40</v>
      </c>
      <c r="G59" s="63">
        <v>3</v>
      </c>
      <c r="H59" s="94">
        <f t="shared" si="4"/>
        <v>4173.869999999999</v>
      </c>
      <c r="I59" s="94">
        <f t="shared" si="1"/>
        <v>2.086935</v>
      </c>
      <c r="J59" s="64">
        <f t="shared" si="2"/>
        <v>4.17387</v>
      </c>
      <c r="K59" s="64">
        <f t="shared" si="3"/>
        <v>6.2608049999999995</v>
      </c>
    </row>
    <row r="60" spans="1:11">
      <c r="A60" s="65">
        <v>57</v>
      </c>
      <c r="B60" s="65" t="s">
        <v>184</v>
      </c>
      <c r="C60" s="89" t="s">
        <v>168</v>
      </c>
      <c r="D60" s="66" t="s">
        <v>187</v>
      </c>
      <c r="E60" s="63">
        <v>40</v>
      </c>
      <c r="F60" s="63">
        <v>40</v>
      </c>
      <c r="G60" s="63">
        <v>3</v>
      </c>
      <c r="H60" s="94">
        <f t="shared" si="4"/>
        <v>4173.869999999999</v>
      </c>
      <c r="I60" s="94">
        <f t="shared" si="1"/>
        <v>2.086935</v>
      </c>
      <c r="J60" s="64">
        <f t="shared" si="2"/>
        <v>4.17387</v>
      </c>
      <c r="K60" s="64">
        <f t="shared" si="3"/>
        <v>6.2608049999999995</v>
      </c>
    </row>
    <row r="61" spans="1:11">
      <c r="A61" s="65">
        <v>58</v>
      </c>
      <c r="B61" s="65" t="s">
        <v>184</v>
      </c>
      <c r="C61" s="89" t="s">
        <v>168</v>
      </c>
      <c r="D61" s="66" t="s">
        <v>185</v>
      </c>
      <c r="E61" s="63">
        <v>23</v>
      </c>
      <c r="F61" s="63">
        <v>23</v>
      </c>
      <c r="G61" s="63">
        <v>3</v>
      </c>
      <c r="H61" s="94">
        <f t="shared" si="4"/>
        <v>1236.27</v>
      </c>
      <c r="I61" s="94">
        <f t="shared" si="1"/>
        <v>0.61813499999999999</v>
      </c>
      <c r="J61" s="64">
        <f t="shared" si="2"/>
        <v>1.23627</v>
      </c>
      <c r="K61" s="64">
        <f t="shared" si="3"/>
        <v>1.8544049999999999</v>
      </c>
    </row>
    <row r="62" spans="1:11">
      <c r="A62" s="65">
        <v>59</v>
      </c>
      <c r="B62" s="65" t="s">
        <v>184</v>
      </c>
      <c r="C62" s="89" t="s">
        <v>169</v>
      </c>
      <c r="D62" s="66" t="s">
        <v>185</v>
      </c>
      <c r="E62" s="63">
        <v>23</v>
      </c>
      <c r="F62" s="63">
        <v>23</v>
      </c>
      <c r="G62" s="63">
        <v>3</v>
      </c>
      <c r="H62" s="94">
        <f t="shared" si="4"/>
        <v>1236.27</v>
      </c>
      <c r="I62" s="94">
        <f t="shared" si="1"/>
        <v>0.61813499999999999</v>
      </c>
      <c r="J62" s="64">
        <f t="shared" si="2"/>
        <v>1.23627</v>
      </c>
      <c r="K62" s="64">
        <f t="shared" si="3"/>
        <v>1.8544049999999999</v>
      </c>
    </row>
    <row r="63" spans="1:11">
      <c r="A63" s="65">
        <v>60</v>
      </c>
      <c r="B63" s="65" t="s">
        <v>184</v>
      </c>
      <c r="C63" s="89" t="s">
        <v>170</v>
      </c>
      <c r="D63" s="66" t="s">
        <v>186</v>
      </c>
      <c r="E63" s="63">
        <v>30</v>
      </c>
      <c r="F63" s="63">
        <v>30</v>
      </c>
      <c r="G63" s="63">
        <v>3</v>
      </c>
      <c r="H63" s="94">
        <f t="shared" si="4"/>
        <v>2235.8700000000003</v>
      </c>
      <c r="I63" s="94">
        <f t="shared" si="1"/>
        <v>1.1179350000000001</v>
      </c>
      <c r="J63" s="64">
        <f t="shared" si="2"/>
        <v>2.2358700000000002</v>
      </c>
      <c r="K63" s="64">
        <f t="shared" si="3"/>
        <v>3.3538050000000004</v>
      </c>
    </row>
    <row r="64" spans="1:11">
      <c r="A64" s="65">
        <v>61</v>
      </c>
      <c r="B64" s="65" t="s">
        <v>184</v>
      </c>
      <c r="C64" s="89" t="s">
        <v>171</v>
      </c>
      <c r="D64" s="66" t="s">
        <v>185</v>
      </c>
      <c r="E64" s="63">
        <v>23</v>
      </c>
      <c r="F64" s="63">
        <v>23</v>
      </c>
      <c r="G64" s="63">
        <v>3</v>
      </c>
      <c r="H64" s="94">
        <f t="shared" si="4"/>
        <v>1236.27</v>
      </c>
      <c r="I64" s="94">
        <f t="shared" si="1"/>
        <v>0.61813499999999999</v>
      </c>
      <c r="J64" s="64">
        <f t="shared" si="2"/>
        <v>1.23627</v>
      </c>
      <c r="K64" s="64">
        <f t="shared" si="3"/>
        <v>1.8544049999999999</v>
      </c>
    </row>
    <row r="65" spans="1:11">
      <c r="A65" s="65">
        <v>62</v>
      </c>
      <c r="B65" s="65" t="s">
        <v>184</v>
      </c>
      <c r="C65" s="89" t="s">
        <v>172</v>
      </c>
      <c r="D65" s="66" t="s">
        <v>186</v>
      </c>
      <c r="E65" s="63">
        <v>30</v>
      </c>
      <c r="F65" s="63">
        <v>30</v>
      </c>
      <c r="G65" s="63">
        <v>3</v>
      </c>
      <c r="H65" s="94">
        <f t="shared" si="4"/>
        <v>2235.8700000000003</v>
      </c>
      <c r="I65" s="94">
        <f t="shared" si="1"/>
        <v>1.1179350000000001</v>
      </c>
      <c r="J65" s="64">
        <f t="shared" si="2"/>
        <v>2.2358700000000002</v>
      </c>
      <c r="K65" s="64">
        <f t="shared" si="3"/>
        <v>3.3538050000000004</v>
      </c>
    </row>
    <row r="66" spans="1:11">
      <c r="A66" s="65">
        <v>63</v>
      </c>
      <c r="B66" s="65" t="s">
        <v>184</v>
      </c>
      <c r="C66" s="89" t="s">
        <v>173</v>
      </c>
      <c r="D66" s="66" t="s">
        <v>186</v>
      </c>
      <c r="E66" s="63">
        <v>30</v>
      </c>
      <c r="F66" s="63">
        <v>30</v>
      </c>
      <c r="G66" s="63">
        <v>3</v>
      </c>
      <c r="H66" s="94">
        <f t="shared" si="4"/>
        <v>2235.8700000000003</v>
      </c>
      <c r="I66" s="94">
        <f t="shared" si="1"/>
        <v>1.1179350000000001</v>
      </c>
      <c r="J66" s="64">
        <f t="shared" si="2"/>
        <v>2.2358700000000002</v>
      </c>
      <c r="K66" s="64">
        <f t="shared" si="3"/>
        <v>3.3538050000000004</v>
      </c>
    </row>
    <row r="67" spans="1:11">
      <c r="A67" s="65">
        <v>64</v>
      </c>
      <c r="B67" s="65" t="s">
        <v>184</v>
      </c>
      <c r="C67" s="89" t="s">
        <v>174</v>
      </c>
      <c r="D67" s="66" t="s">
        <v>187</v>
      </c>
      <c r="E67" s="63">
        <v>40</v>
      </c>
      <c r="F67" s="63">
        <v>40</v>
      </c>
      <c r="G67" s="63">
        <v>3</v>
      </c>
      <c r="H67" s="94">
        <f t="shared" si="4"/>
        <v>4173.869999999999</v>
      </c>
      <c r="I67" s="94">
        <f t="shared" si="1"/>
        <v>2.086935</v>
      </c>
      <c r="J67" s="64">
        <f t="shared" si="2"/>
        <v>4.17387</v>
      </c>
      <c r="K67" s="64">
        <f t="shared" si="3"/>
        <v>6.2608049999999995</v>
      </c>
    </row>
    <row r="68" spans="1:11">
      <c r="A68" s="65">
        <v>65</v>
      </c>
      <c r="B68" s="65" t="s">
        <v>184</v>
      </c>
      <c r="C68" s="89" t="s">
        <v>175</v>
      </c>
      <c r="D68" s="66" t="s">
        <v>186</v>
      </c>
      <c r="E68" s="63">
        <v>30</v>
      </c>
      <c r="F68" s="63">
        <v>30</v>
      </c>
      <c r="G68" s="63">
        <v>3</v>
      </c>
      <c r="H68" s="94">
        <f t="shared" ref="H68:H77" si="5">(E68+(E68-(2*G68*0.1)*(G68/0.3-1)))/2*(F68+(F68-(2*G68*0.1)*(G68/0.3-1)))/2*G68</f>
        <v>2235.8700000000003</v>
      </c>
      <c r="I68" s="94">
        <f t="shared" si="1"/>
        <v>1.1179350000000001</v>
      </c>
      <c r="J68" s="64">
        <f t="shared" si="2"/>
        <v>2.2358700000000002</v>
      </c>
      <c r="K68" s="64">
        <f t="shared" si="3"/>
        <v>3.3538050000000004</v>
      </c>
    </row>
    <row r="69" spans="1:11">
      <c r="A69" s="65">
        <v>66</v>
      </c>
      <c r="B69" s="65" t="s">
        <v>184</v>
      </c>
      <c r="C69" s="89" t="s">
        <v>176</v>
      </c>
      <c r="D69" s="66" t="s">
        <v>186</v>
      </c>
      <c r="E69" s="63">
        <v>30</v>
      </c>
      <c r="F69" s="63">
        <v>30</v>
      </c>
      <c r="G69" s="63">
        <v>3</v>
      </c>
      <c r="H69" s="94">
        <f t="shared" si="5"/>
        <v>2235.8700000000003</v>
      </c>
      <c r="I69" s="94">
        <f t="shared" ref="I69:I77" si="6">0.75*(H69/0.15)/10000</f>
        <v>1.1179350000000001</v>
      </c>
      <c r="J69" s="64">
        <f t="shared" ref="J69:J77" si="7">I69*2</f>
        <v>2.2358700000000002</v>
      </c>
      <c r="K69" s="64">
        <f t="shared" ref="K69:K77" si="8">+J69+I69</f>
        <v>3.3538050000000004</v>
      </c>
    </row>
    <row r="70" spans="1:11">
      <c r="A70" s="65">
        <v>67</v>
      </c>
      <c r="B70" s="65" t="s">
        <v>184</v>
      </c>
      <c r="C70" s="89" t="s">
        <v>177</v>
      </c>
      <c r="D70" s="66" t="s">
        <v>185</v>
      </c>
      <c r="E70" s="63">
        <v>23</v>
      </c>
      <c r="F70" s="63">
        <v>23</v>
      </c>
      <c r="G70" s="63">
        <v>3</v>
      </c>
      <c r="H70" s="94">
        <f t="shared" si="5"/>
        <v>1236.27</v>
      </c>
      <c r="I70" s="94">
        <f t="shared" si="6"/>
        <v>0.61813499999999999</v>
      </c>
      <c r="J70" s="64">
        <f t="shared" si="7"/>
        <v>1.23627</v>
      </c>
      <c r="K70" s="64">
        <f t="shared" si="8"/>
        <v>1.8544049999999999</v>
      </c>
    </row>
    <row r="71" spans="1:11">
      <c r="A71" s="65">
        <v>68</v>
      </c>
      <c r="B71" s="65" t="s">
        <v>184</v>
      </c>
      <c r="C71" s="89" t="s">
        <v>177</v>
      </c>
      <c r="D71" s="66" t="s">
        <v>188</v>
      </c>
      <c r="E71" s="63">
        <v>30</v>
      </c>
      <c r="F71" s="63">
        <v>23</v>
      </c>
      <c r="G71" s="63">
        <v>3</v>
      </c>
      <c r="H71" s="94">
        <f t="shared" si="5"/>
        <v>1662.5700000000002</v>
      </c>
      <c r="I71" s="94">
        <f t="shared" si="6"/>
        <v>0.83128500000000005</v>
      </c>
      <c r="J71" s="64">
        <f t="shared" si="7"/>
        <v>1.6625700000000001</v>
      </c>
      <c r="K71" s="64">
        <f t="shared" si="8"/>
        <v>2.4938549999999999</v>
      </c>
    </row>
    <row r="72" spans="1:11">
      <c r="A72" s="65">
        <v>69</v>
      </c>
      <c r="B72" s="65" t="s">
        <v>184</v>
      </c>
      <c r="C72" s="89" t="s">
        <v>178</v>
      </c>
      <c r="D72" s="66" t="s">
        <v>187</v>
      </c>
      <c r="E72" s="63">
        <v>40</v>
      </c>
      <c r="F72" s="63">
        <v>40</v>
      </c>
      <c r="G72" s="63">
        <v>3</v>
      </c>
      <c r="H72" s="94">
        <f t="shared" si="5"/>
        <v>4173.869999999999</v>
      </c>
      <c r="I72" s="94">
        <f t="shared" si="6"/>
        <v>2.086935</v>
      </c>
      <c r="J72" s="64">
        <f t="shared" si="7"/>
        <v>4.17387</v>
      </c>
      <c r="K72" s="64">
        <f t="shared" si="8"/>
        <v>6.2608049999999995</v>
      </c>
    </row>
    <row r="73" spans="1:11">
      <c r="A73" s="65">
        <v>70</v>
      </c>
      <c r="B73" s="65" t="s">
        <v>184</v>
      </c>
      <c r="C73" s="89" t="s">
        <v>179</v>
      </c>
      <c r="D73" s="66" t="s">
        <v>185</v>
      </c>
      <c r="E73" s="63">
        <v>23</v>
      </c>
      <c r="F73" s="63">
        <v>23</v>
      </c>
      <c r="G73" s="63">
        <v>3</v>
      </c>
      <c r="H73" s="94">
        <f t="shared" si="5"/>
        <v>1236.27</v>
      </c>
      <c r="I73" s="94">
        <f t="shared" si="6"/>
        <v>0.61813499999999999</v>
      </c>
      <c r="J73" s="64">
        <f t="shared" si="7"/>
        <v>1.23627</v>
      </c>
      <c r="K73" s="64">
        <f t="shared" si="8"/>
        <v>1.8544049999999999</v>
      </c>
    </row>
    <row r="74" spans="1:11">
      <c r="A74" s="65">
        <v>71</v>
      </c>
      <c r="B74" s="65" t="s">
        <v>184</v>
      </c>
      <c r="C74" s="89" t="s">
        <v>180</v>
      </c>
      <c r="D74" s="66" t="s">
        <v>186</v>
      </c>
      <c r="E74" s="63">
        <v>30</v>
      </c>
      <c r="F74" s="63">
        <v>30</v>
      </c>
      <c r="G74" s="63">
        <v>3</v>
      </c>
      <c r="H74" s="94">
        <f t="shared" si="5"/>
        <v>2235.8700000000003</v>
      </c>
      <c r="I74" s="94">
        <f t="shared" si="6"/>
        <v>1.1179350000000001</v>
      </c>
      <c r="J74" s="64">
        <f t="shared" si="7"/>
        <v>2.2358700000000002</v>
      </c>
      <c r="K74" s="64">
        <f t="shared" si="8"/>
        <v>3.3538050000000004</v>
      </c>
    </row>
    <row r="75" spans="1:11">
      <c r="A75" s="65">
        <v>72</v>
      </c>
      <c r="B75" s="65" t="s">
        <v>184</v>
      </c>
      <c r="C75" s="89" t="s">
        <v>181</v>
      </c>
      <c r="D75" s="66" t="s">
        <v>186</v>
      </c>
      <c r="E75" s="63">
        <v>30</v>
      </c>
      <c r="F75" s="63">
        <v>30</v>
      </c>
      <c r="G75" s="63">
        <v>3</v>
      </c>
      <c r="H75" s="94">
        <f t="shared" si="5"/>
        <v>2235.8700000000003</v>
      </c>
      <c r="I75" s="94">
        <f t="shared" si="6"/>
        <v>1.1179350000000001</v>
      </c>
      <c r="J75" s="64">
        <f t="shared" si="7"/>
        <v>2.2358700000000002</v>
      </c>
      <c r="K75" s="64">
        <f t="shared" si="8"/>
        <v>3.3538050000000004</v>
      </c>
    </row>
    <row r="76" spans="1:11">
      <c r="A76" s="65">
        <v>73</v>
      </c>
      <c r="B76" s="65" t="s">
        <v>184</v>
      </c>
      <c r="C76" s="89" t="s">
        <v>182</v>
      </c>
      <c r="D76" s="66" t="s">
        <v>186</v>
      </c>
      <c r="E76" s="63">
        <v>30</v>
      </c>
      <c r="F76" s="63">
        <v>30</v>
      </c>
      <c r="G76" s="63">
        <v>3</v>
      </c>
      <c r="H76" s="94">
        <f t="shared" si="5"/>
        <v>2235.8700000000003</v>
      </c>
      <c r="I76" s="94">
        <f t="shared" si="6"/>
        <v>1.1179350000000001</v>
      </c>
      <c r="J76" s="64">
        <f t="shared" si="7"/>
        <v>2.2358700000000002</v>
      </c>
      <c r="K76" s="64">
        <f t="shared" si="8"/>
        <v>3.3538050000000004</v>
      </c>
    </row>
    <row r="77" spans="1:11">
      <c r="A77" s="65">
        <v>74</v>
      </c>
      <c r="B77" s="65" t="s">
        <v>184</v>
      </c>
      <c r="C77" s="89" t="s">
        <v>183</v>
      </c>
      <c r="D77" s="66" t="s">
        <v>185</v>
      </c>
      <c r="E77" s="63">
        <v>23</v>
      </c>
      <c r="F77" s="63">
        <v>23</v>
      </c>
      <c r="G77" s="63">
        <v>3</v>
      </c>
      <c r="H77" s="94">
        <f t="shared" si="5"/>
        <v>1236.27</v>
      </c>
      <c r="I77" s="94">
        <f t="shared" si="6"/>
        <v>0.61813499999999999</v>
      </c>
      <c r="J77" s="64">
        <f t="shared" si="7"/>
        <v>1.23627</v>
      </c>
      <c r="K77" s="64">
        <f t="shared" si="8"/>
        <v>1.8544049999999999</v>
      </c>
    </row>
    <row r="78" spans="1:11">
      <c r="A78" s="65">
        <v>75</v>
      </c>
      <c r="B78" s="65" t="s">
        <v>189</v>
      </c>
      <c r="C78" s="89" t="s">
        <v>190</v>
      </c>
      <c r="D78" s="69">
        <v>0.8</v>
      </c>
      <c r="E78" s="63">
        <v>0.8</v>
      </c>
      <c r="H78" s="64"/>
      <c r="K78" s="64">
        <f t="shared" ref="K78:K111" si="9">E78</f>
        <v>0.8</v>
      </c>
    </row>
    <row r="79" spans="1:11">
      <c r="A79" s="65">
        <v>76</v>
      </c>
      <c r="B79" s="65" t="s">
        <v>189</v>
      </c>
      <c r="C79" s="89" t="s">
        <v>191</v>
      </c>
      <c r="D79" s="69">
        <v>0.8</v>
      </c>
      <c r="E79" s="63">
        <v>0.8</v>
      </c>
      <c r="H79" s="64"/>
      <c r="K79" s="64">
        <f t="shared" si="9"/>
        <v>0.8</v>
      </c>
    </row>
    <row r="80" spans="1:11">
      <c r="A80" s="65">
        <v>77</v>
      </c>
      <c r="B80" s="65" t="s">
        <v>189</v>
      </c>
      <c r="C80" s="89" t="s">
        <v>192</v>
      </c>
      <c r="D80" s="69">
        <v>1.01</v>
      </c>
      <c r="E80" s="63">
        <v>1.01</v>
      </c>
      <c r="H80" s="64"/>
      <c r="K80" s="64">
        <f t="shared" si="9"/>
        <v>1.01</v>
      </c>
    </row>
    <row r="81" spans="1:11">
      <c r="A81" s="65">
        <v>78</v>
      </c>
      <c r="B81" s="65" t="s">
        <v>189</v>
      </c>
      <c r="C81" s="89" t="s">
        <v>193</v>
      </c>
      <c r="D81" s="69">
        <v>0.8</v>
      </c>
      <c r="E81" s="63">
        <v>0.8</v>
      </c>
      <c r="H81" s="64"/>
      <c r="K81" s="64">
        <f t="shared" si="9"/>
        <v>0.8</v>
      </c>
    </row>
    <row r="82" spans="1:11">
      <c r="A82" s="65">
        <v>79</v>
      </c>
      <c r="B82" s="65" t="s">
        <v>189</v>
      </c>
      <c r="C82" s="89" t="s">
        <v>137</v>
      </c>
      <c r="D82" s="69">
        <v>0.4</v>
      </c>
      <c r="E82" s="63">
        <v>0.4</v>
      </c>
      <c r="H82" s="64"/>
      <c r="K82" s="64">
        <f t="shared" si="9"/>
        <v>0.4</v>
      </c>
    </row>
    <row r="83" spans="1:11">
      <c r="A83" s="65">
        <v>80</v>
      </c>
      <c r="B83" s="65" t="s">
        <v>189</v>
      </c>
      <c r="C83" s="89" t="s">
        <v>194</v>
      </c>
      <c r="D83" s="69">
        <v>0.8</v>
      </c>
      <c r="E83" s="63">
        <v>0.8</v>
      </c>
      <c r="H83" s="64"/>
      <c r="K83" s="64">
        <f t="shared" si="9"/>
        <v>0.8</v>
      </c>
    </row>
    <row r="84" spans="1:11">
      <c r="A84" s="65">
        <v>81</v>
      </c>
      <c r="B84" s="65" t="s">
        <v>189</v>
      </c>
      <c r="C84" s="89" t="s">
        <v>195</v>
      </c>
      <c r="D84" s="69">
        <v>0.4</v>
      </c>
      <c r="E84" s="63">
        <v>0.4</v>
      </c>
      <c r="H84" s="64"/>
      <c r="K84" s="64">
        <f t="shared" si="9"/>
        <v>0.4</v>
      </c>
    </row>
    <row r="85" spans="1:11">
      <c r="A85" s="65">
        <v>82</v>
      </c>
      <c r="B85" s="65" t="s">
        <v>189</v>
      </c>
      <c r="C85" s="89" t="s">
        <v>139</v>
      </c>
      <c r="D85" s="69">
        <v>0.4</v>
      </c>
      <c r="E85" s="63">
        <v>0.4</v>
      </c>
      <c r="H85" s="64"/>
      <c r="K85" s="64">
        <f t="shared" si="9"/>
        <v>0.4</v>
      </c>
    </row>
    <row r="86" spans="1:11">
      <c r="A86" s="65">
        <v>83</v>
      </c>
      <c r="B86" s="65" t="s">
        <v>189</v>
      </c>
      <c r="C86" s="89" t="s">
        <v>138</v>
      </c>
      <c r="D86" s="69">
        <v>0.4</v>
      </c>
      <c r="E86" s="63">
        <v>0.4</v>
      </c>
      <c r="H86" s="64"/>
      <c r="K86" s="64">
        <f t="shared" si="9"/>
        <v>0.4</v>
      </c>
    </row>
    <row r="87" spans="1:11">
      <c r="A87" s="65">
        <v>84</v>
      </c>
      <c r="B87" s="65" t="s">
        <v>189</v>
      </c>
      <c r="C87" s="89" t="s">
        <v>196</v>
      </c>
      <c r="D87" s="69">
        <v>0.4</v>
      </c>
      <c r="E87" s="63">
        <v>0.4</v>
      </c>
      <c r="H87" s="64"/>
      <c r="K87" s="64">
        <f t="shared" si="9"/>
        <v>0.4</v>
      </c>
    </row>
    <row r="88" spans="1:11">
      <c r="A88" s="65">
        <v>85</v>
      </c>
      <c r="B88" s="65" t="s">
        <v>189</v>
      </c>
      <c r="C88" s="89" t="s">
        <v>197</v>
      </c>
      <c r="D88" s="69">
        <v>0.4</v>
      </c>
      <c r="E88" s="63">
        <v>0.4</v>
      </c>
      <c r="H88" s="64"/>
      <c r="K88" s="64">
        <f t="shared" si="9"/>
        <v>0.4</v>
      </c>
    </row>
    <row r="89" spans="1:11">
      <c r="A89" s="65">
        <v>86</v>
      </c>
      <c r="B89" s="65" t="s">
        <v>189</v>
      </c>
      <c r="C89" s="89" t="s">
        <v>152</v>
      </c>
      <c r="D89" s="69">
        <v>0.8</v>
      </c>
      <c r="E89" s="63">
        <v>0.8</v>
      </c>
      <c r="H89" s="64"/>
      <c r="K89" s="64">
        <f t="shared" si="9"/>
        <v>0.8</v>
      </c>
    </row>
    <row r="90" spans="1:11">
      <c r="A90" s="65">
        <v>87</v>
      </c>
      <c r="B90" s="65" t="s">
        <v>189</v>
      </c>
      <c r="C90" s="89" t="s">
        <v>157</v>
      </c>
      <c r="D90" s="69">
        <v>0.4</v>
      </c>
      <c r="E90" s="63">
        <v>0.4</v>
      </c>
      <c r="H90" s="64"/>
      <c r="K90" s="64">
        <f t="shared" si="9"/>
        <v>0.4</v>
      </c>
    </row>
    <row r="91" spans="1:11">
      <c r="A91" s="65">
        <v>88</v>
      </c>
      <c r="B91" s="65" t="s">
        <v>189</v>
      </c>
      <c r="C91" s="89" t="s">
        <v>155</v>
      </c>
      <c r="D91" s="69">
        <v>0.8</v>
      </c>
      <c r="E91" s="63">
        <v>0.8</v>
      </c>
      <c r="H91" s="64"/>
      <c r="K91" s="64">
        <f t="shared" si="9"/>
        <v>0.8</v>
      </c>
    </row>
    <row r="92" spans="1:11">
      <c r="A92" s="65">
        <v>89</v>
      </c>
      <c r="B92" s="65" t="s">
        <v>189</v>
      </c>
      <c r="C92" s="89" t="s">
        <v>198</v>
      </c>
      <c r="D92" s="69">
        <v>0.2</v>
      </c>
      <c r="E92" s="63">
        <v>0.2</v>
      </c>
      <c r="H92" s="64"/>
      <c r="K92" s="64">
        <f t="shared" si="9"/>
        <v>0.2</v>
      </c>
    </row>
    <row r="93" spans="1:11">
      <c r="A93" s="65">
        <v>90</v>
      </c>
      <c r="B93" s="65" t="s">
        <v>189</v>
      </c>
      <c r="C93" s="89" t="s">
        <v>159</v>
      </c>
      <c r="D93" s="69">
        <v>0.8</v>
      </c>
      <c r="E93" s="63">
        <v>0.8</v>
      </c>
      <c r="H93" s="64"/>
      <c r="K93" s="64">
        <f t="shared" si="9"/>
        <v>0.8</v>
      </c>
    </row>
    <row r="94" spans="1:11">
      <c r="A94" s="65">
        <v>91</v>
      </c>
      <c r="B94" s="65" t="s">
        <v>189</v>
      </c>
      <c r="C94" s="89" t="s">
        <v>160</v>
      </c>
      <c r="D94" s="69">
        <v>0.8</v>
      </c>
      <c r="E94" s="63">
        <v>0.8</v>
      </c>
      <c r="H94" s="64"/>
      <c r="K94" s="64">
        <f t="shared" si="9"/>
        <v>0.8</v>
      </c>
    </row>
    <row r="95" spans="1:11">
      <c r="A95" s="65">
        <v>92</v>
      </c>
      <c r="B95" s="65" t="s">
        <v>189</v>
      </c>
      <c r="C95" s="89" t="s">
        <v>162</v>
      </c>
      <c r="D95" s="69">
        <v>0.4</v>
      </c>
      <c r="E95" s="63">
        <v>0.4</v>
      </c>
      <c r="H95" s="64"/>
      <c r="K95" s="64">
        <f t="shared" si="9"/>
        <v>0.4</v>
      </c>
    </row>
    <row r="96" spans="1:11">
      <c r="A96" s="65">
        <v>93</v>
      </c>
      <c r="B96" s="65" t="s">
        <v>189</v>
      </c>
      <c r="C96" s="89" t="s">
        <v>199</v>
      </c>
      <c r="D96" s="69">
        <v>0.36</v>
      </c>
      <c r="E96" s="63">
        <v>0.36</v>
      </c>
      <c r="H96" s="64"/>
      <c r="K96" s="64">
        <f t="shared" si="9"/>
        <v>0.36</v>
      </c>
    </row>
    <row r="97" spans="1:11">
      <c r="A97" s="65">
        <v>94</v>
      </c>
      <c r="B97" s="65" t="s">
        <v>189</v>
      </c>
      <c r="C97" s="89" t="s">
        <v>199</v>
      </c>
      <c r="D97" s="69">
        <v>0.36</v>
      </c>
      <c r="E97" s="63">
        <v>0.36</v>
      </c>
      <c r="H97" s="64"/>
      <c r="K97" s="64">
        <f t="shared" si="9"/>
        <v>0.36</v>
      </c>
    </row>
    <row r="98" spans="1:11">
      <c r="A98" s="65">
        <v>95</v>
      </c>
      <c r="B98" s="65" t="s">
        <v>189</v>
      </c>
      <c r="C98" s="89" t="s">
        <v>170</v>
      </c>
      <c r="D98" s="69">
        <v>0.4</v>
      </c>
      <c r="E98" s="63">
        <v>0.4</v>
      </c>
      <c r="H98" s="64"/>
      <c r="K98" s="64">
        <f t="shared" si="9"/>
        <v>0.4</v>
      </c>
    </row>
    <row r="99" spans="1:11">
      <c r="A99" s="65">
        <v>96</v>
      </c>
      <c r="B99" s="65" t="s">
        <v>189</v>
      </c>
      <c r="C99" s="89" t="s">
        <v>200</v>
      </c>
      <c r="D99" s="69">
        <v>0.04</v>
      </c>
      <c r="E99" s="63">
        <v>0.04</v>
      </c>
      <c r="H99" s="64"/>
      <c r="K99" s="64">
        <f t="shared" si="9"/>
        <v>0.04</v>
      </c>
    </row>
    <row r="100" spans="1:11">
      <c r="A100" s="65">
        <v>97</v>
      </c>
      <c r="B100" s="65" t="s">
        <v>189</v>
      </c>
      <c r="C100" s="89" t="s">
        <v>201</v>
      </c>
      <c r="D100" s="69">
        <v>0.8</v>
      </c>
      <c r="E100" s="63">
        <v>0.8</v>
      </c>
      <c r="H100" s="64"/>
      <c r="K100" s="64">
        <f t="shared" si="9"/>
        <v>0.8</v>
      </c>
    </row>
    <row r="101" spans="1:11">
      <c r="A101" s="65">
        <v>98</v>
      </c>
      <c r="B101" s="65" t="s">
        <v>189</v>
      </c>
      <c r="C101" s="89" t="s">
        <v>175</v>
      </c>
      <c r="D101" s="69">
        <v>0.4</v>
      </c>
      <c r="E101" s="63">
        <v>0.4</v>
      </c>
      <c r="H101" s="64"/>
      <c r="K101" s="64">
        <f t="shared" si="9"/>
        <v>0.4</v>
      </c>
    </row>
    <row r="102" spans="1:11">
      <c r="A102" s="65">
        <v>99</v>
      </c>
      <c r="B102" s="65" t="s">
        <v>189</v>
      </c>
      <c r="C102" s="89" t="s">
        <v>202</v>
      </c>
      <c r="D102" s="69">
        <v>0.4</v>
      </c>
      <c r="E102" s="63">
        <v>0.4</v>
      </c>
      <c r="H102" s="64"/>
      <c r="K102" s="64">
        <f t="shared" si="9"/>
        <v>0.4</v>
      </c>
    </row>
    <row r="103" spans="1:11">
      <c r="A103" s="65">
        <v>100</v>
      </c>
      <c r="B103" s="65" t="s">
        <v>189</v>
      </c>
      <c r="C103" s="89" t="s">
        <v>199</v>
      </c>
      <c r="D103" s="69">
        <v>0.5</v>
      </c>
      <c r="E103" s="63">
        <v>0.5</v>
      </c>
      <c r="H103" s="64"/>
      <c r="K103" s="64">
        <f t="shared" si="9"/>
        <v>0.5</v>
      </c>
    </row>
    <row r="104" spans="1:11">
      <c r="A104" s="65">
        <v>101</v>
      </c>
      <c r="B104" s="65" t="s">
        <v>189</v>
      </c>
      <c r="C104" s="89" t="s">
        <v>199</v>
      </c>
      <c r="D104" s="69">
        <v>0.4</v>
      </c>
      <c r="E104" s="63">
        <v>0.4</v>
      </c>
      <c r="H104" s="64"/>
      <c r="K104" s="64">
        <f t="shared" si="9"/>
        <v>0.4</v>
      </c>
    </row>
    <row r="105" spans="1:11">
      <c r="A105" s="65">
        <v>102</v>
      </c>
      <c r="B105" s="65" t="s">
        <v>189</v>
      </c>
      <c r="C105" s="89" t="s">
        <v>203</v>
      </c>
      <c r="D105" s="69">
        <v>0.4</v>
      </c>
      <c r="E105" s="63">
        <v>0.4</v>
      </c>
      <c r="H105" s="64"/>
      <c r="K105" s="64">
        <f t="shared" si="9"/>
        <v>0.4</v>
      </c>
    </row>
    <row r="106" spans="1:11">
      <c r="A106" s="65">
        <v>103</v>
      </c>
      <c r="B106" s="65" t="s">
        <v>189</v>
      </c>
      <c r="C106" s="89" t="s">
        <v>179</v>
      </c>
      <c r="D106" s="69">
        <v>0.04</v>
      </c>
      <c r="E106" s="63">
        <v>0.04</v>
      </c>
      <c r="H106" s="64"/>
      <c r="K106" s="64">
        <f t="shared" si="9"/>
        <v>0.04</v>
      </c>
    </row>
    <row r="107" spans="1:11">
      <c r="A107" s="65">
        <v>104</v>
      </c>
      <c r="B107" s="70" t="s">
        <v>204</v>
      </c>
      <c r="C107" s="89" t="s">
        <v>142</v>
      </c>
      <c r="D107" s="69">
        <v>0.4</v>
      </c>
      <c r="E107" s="63">
        <v>0.4</v>
      </c>
      <c r="H107" s="64"/>
      <c r="K107" s="64">
        <f t="shared" si="9"/>
        <v>0.4</v>
      </c>
    </row>
    <row r="108" spans="1:11">
      <c r="A108" s="65">
        <v>105</v>
      </c>
      <c r="B108" s="70" t="s">
        <v>204</v>
      </c>
      <c r="C108" s="89" t="s">
        <v>161</v>
      </c>
      <c r="D108" s="69">
        <v>0.2</v>
      </c>
      <c r="E108" s="63">
        <v>0.2</v>
      </c>
      <c r="H108" s="64"/>
      <c r="K108" s="64">
        <f t="shared" si="9"/>
        <v>0.2</v>
      </c>
    </row>
    <row r="109" spans="1:11">
      <c r="A109" s="65">
        <v>106</v>
      </c>
      <c r="B109" s="70" t="s">
        <v>204</v>
      </c>
      <c r="C109" s="89" t="s">
        <v>165</v>
      </c>
      <c r="D109" s="69">
        <v>0.5</v>
      </c>
      <c r="E109" s="63">
        <v>0.5</v>
      </c>
      <c r="H109" s="64"/>
      <c r="K109" s="64">
        <f t="shared" si="9"/>
        <v>0.5</v>
      </c>
    </row>
    <row r="110" spans="1:11">
      <c r="A110" s="65">
        <v>107</v>
      </c>
      <c r="B110" s="70" t="s">
        <v>204</v>
      </c>
      <c r="C110" s="89" t="s">
        <v>166</v>
      </c>
      <c r="D110" s="69">
        <v>0.5</v>
      </c>
      <c r="E110" s="63">
        <v>0.5</v>
      </c>
      <c r="H110" s="64"/>
      <c r="K110" s="64">
        <f t="shared" si="9"/>
        <v>0.5</v>
      </c>
    </row>
    <row r="111" spans="1:11">
      <c r="A111" s="65">
        <v>108</v>
      </c>
      <c r="B111" s="70" t="s">
        <v>204</v>
      </c>
      <c r="C111" s="89" t="s">
        <v>167</v>
      </c>
      <c r="D111" s="69">
        <v>0.5</v>
      </c>
      <c r="E111" s="63">
        <v>0.5</v>
      </c>
      <c r="H111" s="64"/>
      <c r="K111" s="64">
        <f t="shared" si="9"/>
        <v>0.5</v>
      </c>
    </row>
    <row r="112" spans="1:11">
      <c r="A112" s="65">
        <v>109</v>
      </c>
      <c r="B112" s="70" t="s">
        <v>224</v>
      </c>
      <c r="C112" s="89" t="s">
        <v>122</v>
      </c>
      <c r="D112" s="71" t="s">
        <v>238</v>
      </c>
      <c r="E112" s="63">
        <v>7</v>
      </c>
      <c r="F112" s="63">
        <v>7</v>
      </c>
      <c r="H112" s="64"/>
      <c r="I112" s="63" t="s">
        <v>274</v>
      </c>
      <c r="K112" s="64">
        <v>1</v>
      </c>
    </row>
    <row r="113" spans="1:11">
      <c r="A113" s="65">
        <v>110</v>
      </c>
      <c r="B113" s="70" t="s">
        <v>224</v>
      </c>
      <c r="C113" s="89" t="s">
        <v>205</v>
      </c>
      <c r="D113" s="71" t="s">
        <v>238</v>
      </c>
      <c r="E113" s="63">
        <v>7</v>
      </c>
      <c r="F113" s="63">
        <v>7</v>
      </c>
      <c r="H113" s="64"/>
      <c r="K113" s="64">
        <v>1</v>
      </c>
    </row>
    <row r="114" spans="1:11">
      <c r="A114" s="65">
        <v>111</v>
      </c>
      <c r="B114" s="70" t="s">
        <v>224</v>
      </c>
      <c r="C114" s="89" t="s">
        <v>121</v>
      </c>
      <c r="D114" s="71" t="s">
        <v>238</v>
      </c>
      <c r="E114" s="63">
        <v>7</v>
      </c>
      <c r="F114" s="63">
        <v>7</v>
      </c>
      <c r="H114" s="64"/>
      <c r="K114" s="64">
        <v>1</v>
      </c>
    </row>
    <row r="115" spans="1:11">
      <c r="A115" s="65">
        <v>112</v>
      </c>
      <c r="B115" s="70" t="s">
        <v>224</v>
      </c>
      <c r="C115" s="89" t="s">
        <v>122</v>
      </c>
      <c r="D115" s="71" t="s">
        <v>238</v>
      </c>
      <c r="E115" s="63">
        <v>7</v>
      </c>
      <c r="F115" s="63">
        <v>7</v>
      </c>
      <c r="H115" s="64"/>
      <c r="K115" s="64">
        <v>1</v>
      </c>
    </row>
    <row r="116" spans="1:11">
      <c r="A116" s="65">
        <v>113</v>
      </c>
      <c r="B116" s="70" t="s">
        <v>224</v>
      </c>
      <c r="C116" s="89" t="s">
        <v>120</v>
      </c>
      <c r="D116" s="71" t="s">
        <v>238</v>
      </c>
      <c r="E116" s="63">
        <v>7</v>
      </c>
      <c r="F116" s="63">
        <v>7</v>
      </c>
      <c r="H116" s="64"/>
      <c r="K116" s="64">
        <v>1</v>
      </c>
    </row>
    <row r="117" spans="1:11">
      <c r="A117" s="65">
        <v>114</v>
      </c>
      <c r="B117" s="70" t="s">
        <v>224</v>
      </c>
      <c r="C117" s="89" t="s">
        <v>206</v>
      </c>
      <c r="D117" s="71" t="s">
        <v>238</v>
      </c>
      <c r="E117" s="63">
        <v>7</v>
      </c>
      <c r="F117" s="63">
        <v>7</v>
      </c>
      <c r="H117" s="64"/>
      <c r="K117" s="64">
        <v>1</v>
      </c>
    </row>
    <row r="118" spans="1:11">
      <c r="A118" s="65">
        <v>115</v>
      </c>
      <c r="B118" s="70" t="s">
        <v>224</v>
      </c>
      <c r="C118" s="89" t="s">
        <v>206</v>
      </c>
      <c r="D118" s="71" t="s">
        <v>238</v>
      </c>
      <c r="E118" s="63">
        <v>7</v>
      </c>
      <c r="F118" s="63">
        <v>7</v>
      </c>
      <c r="H118" s="64"/>
      <c r="K118" s="64">
        <v>1</v>
      </c>
    </row>
    <row r="119" spans="1:11">
      <c r="A119" s="65">
        <v>116</v>
      </c>
      <c r="B119" s="70" t="s">
        <v>224</v>
      </c>
      <c r="C119" s="89" t="s">
        <v>127</v>
      </c>
      <c r="D119" s="71" t="s">
        <v>238</v>
      </c>
      <c r="E119" s="63">
        <v>7</v>
      </c>
      <c r="F119" s="63">
        <v>7</v>
      </c>
      <c r="H119" s="64"/>
      <c r="K119" s="64">
        <v>1</v>
      </c>
    </row>
    <row r="120" spans="1:11">
      <c r="A120" s="65">
        <v>117</v>
      </c>
      <c r="B120" s="70" t="s">
        <v>224</v>
      </c>
      <c r="C120" s="89" t="s">
        <v>125</v>
      </c>
      <c r="D120" s="71" t="s">
        <v>238</v>
      </c>
      <c r="E120" s="63">
        <v>7</v>
      </c>
      <c r="F120" s="63">
        <v>7</v>
      </c>
      <c r="H120" s="64"/>
      <c r="K120" s="64">
        <v>1</v>
      </c>
    </row>
    <row r="121" spans="1:11">
      <c r="A121" s="65">
        <v>118</v>
      </c>
      <c r="B121" s="70" t="s">
        <v>224</v>
      </c>
      <c r="C121" s="89" t="s">
        <v>126</v>
      </c>
      <c r="D121" s="71" t="s">
        <v>238</v>
      </c>
      <c r="E121" s="63">
        <v>7</v>
      </c>
      <c r="F121" s="63">
        <v>7</v>
      </c>
      <c r="H121" s="64"/>
      <c r="K121" s="64">
        <v>1</v>
      </c>
    </row>
    <row r="122" spans="1:11">
      <c r="A122" s="65">
        <v>119</v>
      </c>
      <c r="B122" s="70" t="s">
        <v>224</v>
      </c>
      <c r="C122" s="89" t="s">
        <v>207</v>
      </c>
      <c r="D122" s="71" t="s">
        <v>238</v>
      </c>
      <c r="E122" s="63">
        <v>7</v>
      </c>
      <c r="F122" s="63">
        <v>7</v>
      </c>
      <c r="H122" s="64"/>
      <c r="K122" s="64">
        <v>1</v>
      </c>
    </row>
    <row r="123" spans="1:11">
      <c r="A123" s="65">
        <v>120</v>
      </c>
      <c r="B123" s="70" t="s">
        <v>224</v>
      </c>
      <c r="C123" s="89" t="s">
        <v>208</v>
      </c>
      <c r="D123" s="71" t="s">
        <v>238</v>
      </c>
      <c r="E123" s="63">
        <v>7</v>
      </c>
      <c r="F123" s="63">
        <v>7</v>
      </c>
      <c r="H123" s="64"/>
      <c r="K123" s="64">
        <v>1</v>
      </c>
    </row>
    <row r="124" spans="1:11">
      <c r="A124" s="65">
        <v>121</v>
      </c>
      <c r="B124" s="70" t="s">
        <v>224</v>
      </c>
      <c r="C124" s="89" t="s">
        <v>119</v>
      </c>
      <c r="D124" s="71" t="s">
        <v>238</v>
      </c>
      <c r="E124" s="63">
        <v>7</v>
      </c>
      <c r="F124" s="63">
        <v>7</v>
      </c>
      <c r="H124" s="64"/>
      <c r="K124" s="64">
        <v>1</v>
      </c>
    </row>
    <row r="125" spans="1:11">
      <c r="A125" s="65">
        <v>122</v>
      </c>
      <c r="B125" s="70" t="s">
        <v>224</v>
      </c>
      <c r="C125" s="89" t="s">
        <v>129</v>
      </c>
      <c r="D125" s="71" t="s">
        <v>238</v>
      </c>
      <c r="E125" s="63">
        <v>7</v>
      </c>
      <c r="F125" s="63">
        <v>7</v>
      </c>
      <c r="H125" s="64"/>
      <c r="K125" s="64">
        <v>1</v>
      </c>
    </row>
    <row r="126" spans="1:11">
      <c r="A126" s="65">
        <v>123</v>
      </c>
      <c r="B126" s="70" t="s">
        <v>224</v>
      </c>
      <c r="C126" s="89" t="s">
        <v>209</v>
      </c>
      <c r="D126" s="71" t="s">
        <v>238</v>
      </c>
      <c r="E126" s="63">
        <v>7</v>
      </c>
      <c r="F126" s="63">
        <v>7</v>
      </c>
      <c r="H126" s="64"/>
      <c r="K126" s="64">
        <v>1</v>
      </c>
    </row>
    <row r="127" spans="1:11">
      <c r="A127" s="65">
        <v>124</v>
      </c>
      <c r="B127" s="70" t="s">
        <v>224</v>
      </c>
      <c r="C127" s="89" t="s">
        <v>210</v>
      </c>
      <c r="D127" s="71" t="s">
        <v>238</v>
      </c>
      <c r="E127" s="63">
        <v>7</v>
      </c>
      <c r="F127" s="63">
        <v>7</v>
      </c>
      <c r="H127" s="64"/>
      <c r="K127" s="64">
        <v>1</v>
      </c>
    </row>
    <row r="128" spans="1:11">
      <c r="A128" s="65">
        <v>125</v>
      </c>
      <c r="B128" s="70" t="s">
        <v>224</v>
      </c>
      <c r="C128" s="89" t="s">
        <v>131</v>
      </c>
      <c r="D128" s="71" t="s">
        <v>238</v>
      </c>
      <c r="E128" s="63">
        <v>7</v>
      </c>
      <c r="F128" s="63">
        <v>7</v>
      </c>
      <c r="H128" s="64"/>
      <c r="K128" s="64">
        <v>1</v>
      </c>
    </row>
    <row r="129" spans="1:11">
      <c r="A129" s="65">
        <v>126</v>
      </c>
      <c r="B129" s="70" t="s">
        <v>224</v>
      </c>
      <c r="C129" s="89" t="s">
        <v>132</v>
      </c>
      <c r="D129" s="71" t="s">
        <v>238</v>
      </c>
      <c r="E129" s="63">
        <v>7</v>
      </c>
      <c r="F129" s="63">
        <v>7</v>
      </c>
      <c r="H129" s="64"/>
      <c r="K129" s="64">
        <v>1</v>
      </c>
    </row>
    <row r="130" spans="1:11">
      <c r="A130" s="65">
        <v>127</v>
      </c>
      <c r="B130" s="70" t="s">
        <v>224</v>
      </c>
      <c r="C130" s="89" t="s">
        <v>211</v>
      </c>
      <c r="D130" s="71" t="s">
        <v>238</v>
      </c>
      <c r="E130" s="63">
        <v>7</v>
      </c>
      <c r="F130" s="63">
        <v>7</v>
      </c>
      <c r="H130" s="64"/>
      <c r="K130" s="64">
        <v>1</v>
      </c>
    </row>
    <row r="131" spans="1:11">
      <c r="A131" s="65">
        <v>128</v>
      </c>
      <c r="B131" s="70" t="s">
        <v>224</v>
      </c>
      <c r="C131" s="89" t="s">
        <v>212</v>
      </c>
      <c r="D131" s="71" t="s">
        <v>238</v>
      </c>
      <c r="E131" s="63">
        <v>7</v>
      </c>
      <c r="F131" s="63">
        <v>7</v>
      </c>
      <c r="H131" s="64"/>
      <c r="K131" s="64">
        <v>1</v>
      </c>
    </row>
    <row r="132" spans="1:11" ht="15.75">
      <c r="A132" s="65">
        <v>129</v>
      </c>
      <c r="B132" s="70" t="s">
        <v>224</v>
      </c>
      <c r="C132" s="68" t="s">
        <v>213</v>
      </c>
      <c r="D132" s="71" t="s">
        <v>238</v>
      </c>
      <c r="E132" s="63">
        <v>7</v>
      </c>
      <c r="F132" s="63">
        <v>7</v>
      </c>
      <c r="H132" s="64"/>
      <c r="K132" s="64">
        <v>1</v>
      </c>
    </row>
    <row r="133" spans="1:11">
      <c r="A133" s="65">
        <v>130</v>
      </c>
      <c r="B133" s="70" t="s">
        <v>224</v>
      </c>
      <c r="C133" s="89" t="s">
        <v>214</v>
      </c>
      <c r="D133" s="71" t="s">
        <v>238</v>
      </c>
      <c r="E133" s="63">
        <v>7</v>
      </c>
      <c r="F133" s="63">
        <v>7</v>
      </c>
      <c r="H133" s="64"/>
      <c r="K133" s="64">
        <v>1</v>
      </c>
    </row>
    <row r="134" spans="1:11">
      <c r="A134" s="65">
        <v>131</v>
      </c>
      <c r="B134" s="70" t="s">
        <v>224</v>
      </c>
      <c r="C134" s="89" t="s">
        <v>140</v>
      </c>
      <c r="D134" s="71" t="s">
        <v>238</v>
      </c>
      <c r="E134" s="63">
        <v>7</v>
      </c>
      <c r="F134" s="63">
        <v>7</v>
      </c>
      <c r="H134" s="64"/>
      <c r="K134" s="64">
        <v>1</v>
      </c>
    </row>
    <row r="135" spans="1:11">
      <c r="A135" s="65">
        <v>132</v>
      </c>
      <c r="B135" s="70" t="s">
        <v>224</v>
      </c>
      <c r="C135" s="89" t="s">
        <v>215</v>
      </c>
      <c r="D135" s="71" t="s">
        <v>238</v>
      </c>
      <c r="E135" s="63">
        <v>7</v>
      </c>
      <c r="F135" s="63">
        <v>7</v>
      </c>
      <c r="H135" s="64"/>
      <c r="K135" s="64">
        <v>1</v>
      </c>
    </row>
    <row r="136" spans="1:11">
      <c r="A136" s="65">
        <v>133</v>
      </c>
      <c r="B136" s="70" t="s">
        <v>224</v>
      </c>
      <c r="C136" s="89" t="s">
        <v>142</v>
      </c>
      <c r="D136" s="71" t="s">
        <v>238</v>
      </c>
      <c r="E136" s="63">
        <v>7</v>
      </c>
      <c r="F136" s="63">
        <v>7</v>
      </c>
      <c r="H136" s="64"/>
      <c r="K136" s="64">
        <v>1</v>
      </c>
    </row>
    <row r="137" spans="1:11">
      <c r="A137" s="65">
        <v>134</v>
      </c>
      <c r="B137" s="70" t="s">
        <v>224</v>
      </c>
      <c r="C137" s="89" t="s">
        <v>216</v>
      </c>
      <c r="D137" s="71" t="s">
        <v>238</v>
      </c>
      <c r="E137" s="63">
        <v>7</v>
      </c>
      <c r="F137" s="63">
        <v>7</v>
      </c>
      <c r="H137" s="64"/>
      <c r="K137" s="64">
        <v>1</v>
      </c>
    </row>
    <row r="138" spans="1:11">
      <c r="A138" s="65">
        <v>135</v>
      </c>
      <c r="B138" s="70" t="s">
        <v>224</v>
      </c>
      <c r="C138" s="89" t="s">
        <v>146</v>
      </c>
      <c r="D138" s="71" t="s">
        <v>238</v>
      </c>
      <c r="E138" s="63">
        <v>7</v>
      </c>
      <c r="F138" s="63">
        <v>7</v>
      </c>
      <c r="H138" s="64"/>
      <c r="K138" s="64">
        <v>1</v>
      </c>
    </row>
    <row r="139" spans="1:11">
      <c r="A139" s="65">
        <v>136</v>
      </c>
      <c r="B139" s="70" t="s">
        <v>224</v>
      </c>
      <c r="C139" s="89" t="s">
        <v>149</v>
      </c>
      <c r="D139" s="71" t="s">
        <v>238</v>
      </c>
      <c r="E139" s="63">
        <v>7</v>
      </c>
      <c r="F139" s="63">
        <v>7</v>
      </c>
      <c r="H139" s="64"/>
      <c r="K139" s="64">
        <v>1</v>
      </c>
    </row>
    <row r="140" spans="1:11">
      <c r="A140" s="65">
        <v>137</v>
      </c>
      <c r="B140" s="70" t="s">
        <v>224</v>
      </c>
      <c r="C140" s="89" t="s">
        <v>150</v>
      </c>
      <c r="D140" s="71" t="s">
        <v>238</v>
      </c>
      <c r="E140" s="63">
        <v>7</v>
      </c>
      <c r="F140" s="63">
        <v>7</v>
      </c>
      <c r="H140" s="64"/>
      <c r="K140" s="64">
        <v>1</v>
      </c>
    </row>
    <row r="141" spans="1:11">
      <c r="A141" s="65">
        <v>138</v>
      </c>
      <c r="B141" s="70" t="s">
        <v>224</v>
      </c>
      <c r="C141" s="89" t="s">
        <v>217</v>
      </c>
      <c r="D141" s="71" t="s">
        <v>238</v>
      </c>
      <c r="E141" s="63">
        <v>7</v>
      </c>
      <c r="F141" s="63">
        <v>7</v>
      </c>
      <c r="H141" s="64"/>
      <c r="K141" s="64">
        <v>1</v>
      </c>
    </row>
    <row r="142" spans="1:11">
      <c r="A142" s="65">
        <v>139</v>
      </c>
      <c r="B142" s="70" t="s">
        <v>224</v>
      </c>
      <c r="C142" s="89" t="s">
        <v>218</v>
      </c>
      <c r="D142" s="71" t="s">
        <v>238</v>
      </c>
      <c r="E142" s="63">
        <v>7</v>
      </c>
      <c r="F142" s="63">
        <v>7</v>
      </c>
      <c r="H142" s="64"/>
      <c r="K142" s="64">
        <v>1</v>
      </c>
    </row>
    <row r="143" spans="1:11">
      <c r="A143" s="65">
        <v>140</v>
      </c>
      <c r="B143" s="70" t="s">
        <v>224</v>
      </c>
      <c r="C143" s="89" t="s">
        <v>152</v>
      </c>
      <c r="D143" s="71" t="s">
        <v>238</v>
      </c>
      <c r="E143" s="63">
        <v>7</v>
      </c>
      <c r="F143" s="63">
        <v>7</v>
      </c>
      <c r="H143" s="64"/>
      <c r="K143" s="64">
        <v>1</v>
      </c>
    </row>
    <row r="144" spans="1:11">
      <c r="A144" s="65">
        <v>141</v>
      </c>
      <c r="B144" s="70" t="s">
        <v>224</v>
      </c>
      <c r="C144" s="89" t="s">
        <v>153</v>
      </c>
      <c r="D144" s="71" t="s">
        <v>238</v>
      </c>
      <c r="E144" s="63">
        <v>7</v>
      </c>
      <c r="F144" s="63">
        <v>7</v>
      </c>
      <c r="H144" s="64"/>
      <c r="K144" s="64">
        <v>1</v>
      </c>
    </row>
    <row r="145" spans="1:11">
      <c r="A145" s="65">
        <v>142</v>
      </c>
      <c r="B145" s="70" t="s">
        <v>224</v>
      </c>
      <c r="C145" s="89" t="s">
        <v>154</v>
      </c>
      <c r="D145" s="71" t="s">
        <v>238</v>
      </c>
      <c r="E145" s="63">
        <v>7</v>
      </c>
      <c r="F145" s="63">
        <v>7</v>
      </c>
      <c r="H145" s="64"/>
      <c r="K145" s="64">
        <v>1</v>
      </c>
    </row>
    <row r="146" spans="1:11">
      <c r="A146" s="65">
        <v>143</v>
      </c>
      <c r="B146" s="70" t="s">
        <v>224</v>
      </c>
      <c r="C146" s="89" t="s">
        <v>198</v>
      </c>
      <c r="D146" s="71" t="s">
        <v>238</v>
      </c>
      <c r="E146" s="63">
        <v>7</v>
      </c>
      <c r="F146" s="63">
        <v>7</v>
      </c>
      <c r="H146" s="64"/>
      <c r="K146" s="64">
        <v>1</v>
      </c>
    </row>
    <row r="147" spans="1:11">
      <c r="A147" s="65">
        <v>144</v>
      </c>
      <c r="B147" s="70" t="s">
        <v>224</v>
      </c>
      <c r="C147" s="89" t="s">
        <v>161</v>
      </c>
      <c r="D147" s="71" t="s">
        <v>238</v>
      </c>
      <c r="E147" s="63">
        <v>7</v>
      </c>
      <c r="F147" s="63">
        <v>7</v>
      </c>
      <c r="H147" s="64"/>
      <c r="K147" s="64">
        <v>1</v>
      </c>
    </row>
    <row r="148" spans="1:11">
      <c r="A148" s="65">
        <v>145</v>
      </c>
      <c r="B148" s="70" t="s">
        <v>224</v>
      </c>
      <c r="C148" s="89" t="s">
        <v>161</v>
      </c>
      <c r="D148" s="71" t="s">
        <v>238</v>
      </c>
      <c r="E148" s="63">
        <v>7</v>
      </c>
      <c r="F148" s="63">
        <v>7</v>
      </c>
      <c r="H148" s="64"/>
      <c r="K148" s="64">
        <v>1</v>
      </c>
    </row>
    <row r="149" spans="1:11">
      <c r="A149" s="65">
        <v>146</v>
      </c>
      <c r="B149" s="70" t="s">
        <v>224</v>
      </c>
      <c r="C149" s="89" t="s">
        <v>219</v>
      </c>
      <c r="D149" s="71" t="s">
        <v>238</v>
      </c>
      <c r="E149" s="63">
        <v>7</v>
      </c>
      <c r="F149" s="63">
        <v>7</v>
      </c>
      <c r="H149" s="64"/>
      <c r="K149" s="64">
        <v>1</v>
      </c>
    </row>
    <row r="150" spans="1:11">
      <c r="A150" s="65">
        <v>147</v>
      </c>
      <c r="B150" s="70" t="s">
        <v>224</v>
      </c>
      <c r="C150" s="89" t="s">
        <v>163</v>
      </c>
      <c r="D150" s="71" t="s">
        <v>238</v>
      </c>
      <c r="E150" s="63">
        <v>7</v>
      </c>
      <c r="F150" s="63">
        <v>7</v>
      </c>
      <c r="H150" s="64"/>
      <c r="K150" s="64">
        <v>1</v>
      </c>
    </row>
    <row r="151" spans="1:11">
      <c r="A151" s="65">
        <v>148</v>
      </c>
      <c r="B151" s="70" t="s">
        <v>224</v>
      </c>
      <c r="C151" s="89" t="s">
        <v>164</v>
      </c>
      <c r="D151" s="71" t="s">
        <v>238</v>
      </c>
      <c r="E151" s="63">
        <v>7</v>
      </c>
      <c r="F151" s="63">
        <v>7</v>
      </c>
      <c r="H151" s="64"/>
      <c r="K151" s="64">
        <v>1</v>
      </c>
    </row>
    <row r="152" spans="1:11">
      <c r="A152" s="65">
        <v>149</v>
      </c>
      <c r="B152" s="70" t="s">
        <v>224</v>
      </c>
      <c r="C152" s="89" t="s">
        <v>166</v>
      </c>
      <c r="D152" s="71" t="s">
        <v>238</v>
      </c>
      <c r="E152" s="63">
        <v>7</v>
      </c>
      <c r="F152" s="63">
        <v>7</v>
      </c>
      <c r="H152" s="64"/>
      <c r="K152" s="64">
        <v>1</v>
      </c>
    </row>
    <row r="153" spans="1:11">
      <c r="A153" s="65">
        <v>150</v>
      </c>
      <c r="B153" s="70" t="s">
        <v>224</v>
      </c>
      <c r="C153" s="89" t="s">
        <v>166</v>
      </c>
      <c r="D153" s="71" t="s">
        <v>238</v>
      </c>
      <c r="E153" s="63">
        <v>7</v>
      </c>
      <c r="F153" s="63">
        <v>7</v>
      </c>
      <c r="H153" s="64"/>
      <c r="K153" s="64">
        <v>1</v>
      </c>
    </row>
    <row r="154" spans="1:11">
      <c r="A154" s="65">
        <v>151</v>
      </c>
      <c r="B154" s="70" t="s">
        <v>224</v>
      </c>
      <c r="C154" s="89" t="s">
        <v>167</v>
      </c>
      <c r="D154" s="71" t="s">
        <v>238</v>
      </c>
      <c r="E154" s="63">
        <v>7</v>
      </c>
      <c r="F154" s="63">
        <v>7</v>
      </c>
      <c r="H154" s="64"/>
      <c r="K154" s="64">
        <v>1</v>
      </c>
    </row>
    <row r="155" spans="1:11">
      <c r="A155" s="65">
        <v>152</v>
      </c>
      <c r="B155" s="70" t="s">
        <v>224</v>
      </c>
      <c r="C155" s="89" t="s">
        <v>169</v>
      </c>
      <c r="D155" s="71" t="s">
        <v>238</v>
      </c>
      <c r="E155" s="63">
        <v>7</v>
      </c>
      <c r="F155" s="63">
        <v>7</v>
      </c>
      <c r="H155" s="64"/>
      <c r="K155" s="64">
        <v>1</v>
      </c>
    </row>
    <row r="156" spans="1:11">
      <c r="A156" s="65">
        <v>153</v>
      </c>
      <c r="B156" s="70" t="s">
        <v>224</v>
      </c>
      <c r="C156" s="89" t="s">
        <v>220</v>
      </c>
      <c r="D156" s="71" t="s">
        <v>238</v>
      </c>
      <c r="E156" s="63">
        <v>7</v>
      </c>
      <c r="F156" s="63">
        <v>7</v>
      </c>
      <c r="H156" s="64"/>
      <c r="K156" s="64">
        <v>1</v>
      </c>
    </row>
    <row r="157" spans="1:11">
      <c r="A157" s="65">
        <v>154</v>
      </c>
      <c r="B157" s="70" t="s">
        <v>224</v>
      </c>
      <c r="C157" s="89" t="s">
        <v>221</v>
      </c>
      <c r="D157" s="71" t="s">
        <v>238</v>
      </c>
      <c r="E157" s="63">
        <v>7</v>
      </c>
      <c r="F157" s="63">
        <v>7</v>
      </c>
      <c r="H157" s="64"/>
      <c r="K157" s="64">
        <v>1</v>
      </c>
    </row>
    <row r="158" spans="1:11">
      <c r="A158" s="65">
        <v>155</v>
      </c>
      <c r="B158" s="70" t="s">
        <v>224</v>
      </c>
      <c r="C158" s="89" t="s">
        <v>222</v>
      </c>
      <c r="D158" s="71" t="s">
        <v>238</v>
      </c>
      <c r="E158" s="63">
        <v>7</v>
      </c>
      <c r="F158" s="63">
        <v>7</v>
      </c>
      <c r="H158" s="64"/>
      <c r="K158" s="64">
        <v>1</v>
      </c>
    </row>
    <row r="159" spans="1:11">
      <c r="A159" s="65">
        <v>156</v>
      </c>
      <c r="B159" s="70" t="s">
        <v>224</v>
      </c>
      <c r="C159" s="89" t="s">
        <v>223</v>
      </c>
      <c r="D159" s="71" t="s">
        <v>238</v>
      </c>
      <c r="E159" s="63">
        <v>7</v>
      </c>
      <c r="F159" s="63">
        <v>7</v>
      </c>
      <c r="H159" s="64"/>
      <c r="K159" s="64">
        <v>1</v>
      </c>
    </row>
    <row r="160" spans="1:11">
      <c r="A160" s="65">
        <v>157</v>
      </c>
      <c r="B160" s="70" t="s">
        <v>224</v>
      </c>
      <c r="C160" s="89" t="s">
        <v>183</v>
      </c>
      <c r="D160" s="71" t="s">
        <v>238</v>
      </c>
      <c r="E160" s="63">
        <v>7</v>
      </c>
      <c r="F160" s="63">
        <v>7</v>
      </c>
      <c r="H160" s="64"/>
      <c r="K160" s="64">
        <v>1</v>
      </c>
    </row>
    <row r="161" spans="1:13">
      <c r="A161" s="65">
        <v>158</v>
      </c>
      <c r="B161" s="70" t="s">
        <v>227</v>
      </c>
      <c r="C161" s="89" t="s">
        <v>225</v>
      </c>
      <c r="D161" s="71">
        <v>0.4</v>
      </c>
      <c r="E161" s="63">
        <v>0.4</v>
      </c>
      <c r="H161" s="64"/>
      <c r="K161" s="64">
        <f>E161</f>
        <v>0.4</v>
      </c>
    </row>
    <row r="162" spans="1:13">
      <c r="A162" s="65">
        <v>159</v>
      </c>
      <c r="B162" s="70" t="s">
        <v>227</v>
      </c>
      <c r="C162" s="89" t="s">
        <v>226</v>
      </c>
      <c r="D162" s="71">
        <v>0.4</v>
      </c>
      <c r="E162" s="63">
        <v>0.4</v>
      </c>
      <c r="H162" s="64"/>
      <c r="K162" s="64">
        <f>E162</f>
        <v>0.4</v>
      </c>
    </row>
    <row r="163" spans="1:13">
      <c r="A163" s="65">
        <v>160</v>
      </c>
      <c r="B163" s="70" t="s">
        <v>227</v>
      </c>
      <c r="C163" s="89" t="s">
        <v>183</v>
      </c>
      <c r="D163" s="71">
        <v>0.4</v>
      </c>
      <c r="E163" s="63">
        <v>0.4</v>
      </c>
      <c r="H163" s="64"/>
      <c r="K163" s="64">
        <f>E163</f>
        <v>0.4</v>
      </c>
    </row>
    <row r="164" spans="1:13">
      <c r="A164" s="65">
        <v>161</v>
      </c>
      <c r="B164" s="67" t="s">
        <v>228</v>
      </c>
      <c r="C164" s="89" t="s">
        <v>231</v>
      </c>
      <c r="D164" s="67" t="s">
        <v>236</v>
      </c>
      <c r="E164" s="63">
        <v>45</v>
      </c>
      <c r="F164" s="63">
        <v>45</v>
      </c>
      <c r="G164" s="63">
        <v>3</v>
      </c>
      <c r="H164" s="94">
        <f>(E164+(E164-(2*G164*0.1)*(G164/0.3-1)))/2*(F164+(F164-(2*G164*0.1)*(G164/0.3-1)))/2*G164</f>
        <v>5367.869999999999</v>
      </c>
      <c r="I164" s="94">
        <f t="shared" ref="I164" si="10">0.75*(H164/0.15)/10000</f>
        <v>2.683935</v>
      </c>
      <c r="J164" s="64">
        <f>I164*2</f>
        <v>5.3678699999999999</v>
      </c>
      <c r="K164" s="64">
        <f>+I164+J164</f>
        <v>8.0518049999999999</v>
      </c>
    </row>
    <row r="165" spans="1:13">
      <c r="A165" s="65">
        <v>162</v>
      </c>
      <c r="B165" s="67" t="s">
        <v>228</v>
      </c>
      <c r="C165" s="89" t="s">
        <v>231</v>
      </c>
      <c r="D165" s="67" t="s">
        <v>237</v>
      </c>
      <c r="E165" s="63">
        <v>45</v>
      </c>
      <c r="F165" s="63">
        <v>45</v>
      </c>
      <c r="G165" s="63">
        <v>4</v>
      </c>
      <c r="H165" s="94">
        <f>(E165+(E165-(2*G165*0.1)*(G165/0.3-1)))/2*(F165+(F165-(2*G165*0.1)*(G165/0.3-1)))/2*G165</f>
        <v>6421.3511111111102</v>
      </c>
      <c r="I165" s="94">
        <f t="shared" ref="I165:I168" si="11">0.75*(H165/0.15)/10000</f>
        <v>3.2106755555555551</v>
      </c>
      <c r="J165" s="64">
        <f t="shared" ref="J165:J168" si="12">I165*2</f>
        <v>6.4213511111111101</v>
      </c>
      <c r="K165" s="64">
        <f t="shared" ref="K165:K168" si="13">+I165+J165</f>
        <v>9.6320266666666647</v>
      </c>
    </row>
    <row r="166" spans="1:13">
      <c r="A166" s="65">
        <v>163</v>
      </c>
      <c r="B166" s="67" t="s">
        <v>228</v>
      </c>
      <c r="C166" s="89" t="s">
        <v>231</v>
      </c>
      <c r="D166" s="67" t="s">
        <v>185</v>
      </c>
      <c r="E166" s="63">
        <v>23</v>
      </c>
      <c r="F166" s="63">
        <v>23</v>
      </c>
      <c r="G166" s="63">
        <v>3</v>
      </c>
      <c r="H166" s="94">
        <f>(E166+(E166-(2*G166*0.1)*(G166/0.3-1)))/2*(F166+(F166-(2*G166*0.1)*(G166/0.3-1)))/2*G166</f>
        <v>1236.27</v>
      </c>
      <c r="I166" s="94">
        <f t="shared" si="11"/>
        <v>0.61813499999999999</v>
      </c>
      <c r="J166" s="64">
        <f t="shared" si="12"/>
        <v>1.23627</v>
      </c>
      <c r="K166" s="64">
        <f t="shared" si="13"/>
        <v>1.8544049999999999</v>
      </c>
    </row>
    <row r="167" spans="1:13">
      <c r="A167" s="65">
        <v>164</v>
      </c>
      <c r="B167" s="67" t="s">
        <v>228</v>
      </c>
      <c r="C167" s="89" t="s">
        <v>231</v>
      </c>
      <c r="D167" s="67" t="s">
        <v>186</v>
      </c>
      <c r="E167" s="63">
        <v>30</v>
      </c>
      <c r="F167" s="63">
        <v>30</v>
      </c>
      <c r="G167" s="63">
        <v>3</v>
      </c>
      <c r="H167" s="94">
        <f>(E167+(E167-(2*G167*0.1)*(G167/0.3-1)))/2*(F167+(F167-(2*G167*0.1)*(G167/0.3-1)))/2*G167</f>
        <v>2235.8700000000003</v>
      </c>
      <c r="I167" s="94">
        <f t="shared" si="11"/>
        <v>1.1179350000000001</v>
      </c>
      <c r="J167" s="64">
        <f t="shared" si="12"/>
        <v>2.2358700000000002</v>
      </c>
      <c r="K167" s="64">
        <f t="shared" si="13"/>
        <v>3.3538050000000004</v>
      </c>
    </row>
    <row r="168" spans="1:13">
      <c r="A168" s="65">
        <v>165</v>
      </c>
      <c r="B168" s="66" t="s">
        <v>229</v>
      </c>
      <c r="C168" s="89" t="s">
        <v>231</v>
      </c>
      <c r="D168" s="67" t="s">
        <v>236</v>
      </c>
      <c r="E168" s="63">
        <v>45</v>
      </c>
      <c r="F168" s="63">
        <v>45</v>
      </c>
      <c r="G168" s="63">
        <v>3</v>
      </c>
      <c r="H168" s="94">
        <f>(E168+(E168-(2*G168*0.1)*(G168/0.3-1)))/2*(F168+(F168-(2*G168*0.1)*(G168/0.3-1)))/2*G168</f>
        <v>5367.869999999999</v>
      </c>
      <c r="I168" s="94">
        <f t="shared" si="11"/>
        <v>2.683935</v>
      </c>
      <c r="J168" s="64">
        <f t="shared" si="12"/>
        <v>5.3678699999999999</v>
      </c>
      <c r="K168" s="64">
        <f t="shared" si="13"/>
        <v>8.0518049999999999</v>
      </c>
    </row>
    <row r="169" spans="1:13" ht="30" customHeight="1">
      <c r="A169" s="65">
        <v>166</v>
      </c>
      <c r="B169" s="67" t="s">
        <v>230</v>
      </c>
      <c r="C169" s="89" t="s">
        <v>231</v>
      </c>
      <c r="D169" s="67" t="s">
        <v>232</v>
      </c>
      <c r="E169" s="63">
        <v>5</v>
      </c>
      <c r="F169" s="63">
        <v>5</v>
      </c>
      <c r="G169" s="63">
        <v>1</v>
      </c>
      <c r="H169" s="64" t="s">
        <v>273</v>
      </c>
      <c r="K169" s="103">
        <v>1</v>
      </c>
      <c r="L169" s="160" t="s">
        <v>276</v>
      </c>
    </row>
    <row r="170" spans="1:13">
      <c r="A170" s="65">
        <v>167</v>
      </c>
      <c r="B170" s="66" t="s">
        <v>230</v>
      </c>
      <c r="C170" s="89" t="s">
        <v>231</v>
      </c>
      <c r="D170" s="66" t="s">
        <v>232</v>
      </c>
      <c r="E170" s="63">
        <v>5</v>
      </c>
      <c r="F170" s="63">
        <v>5</v>
      </c>
      <c r="G170" s="63">
        <v>1</v>
      </c>
      <c r="H170" s="64" t="s">
        <v>273</v>
      </c>
      <c r="K170" s="103">
        <v>1</v>
      </c>
      <c r="L170" s="161"/>
    </row>
    <row r="171" spans="1:13" ht="15" customHeight="1">
      <c r="A171" s="65">
        <v>168</v>
      </c>
      <c r="B171" s="66" t="s">
        <v>233</v>
      </c>
      <c r="C171" s="90" t="s">
        <v>235</v>
      </c>
      <c r="D171" s="70" t="s">
        <v>248</v>
      </c>
      <c r="E171" s="63">
        <v>15</v>
      </c>
      <c r="F171" s="63">
        <f>E171*5</f>
        <v>75</v>
      </c>
      <c r="G171" s="63">
        <v>1.5</v>
      </c>
      <c r="H171" s="63">
        <v>7500</v>
      </c>
      <c r="I171" s="86">
        <f>2.7*(H171/0.15)/10000</f>
        <v>13.5</v>
      </c>
      <c r="K171" s="103">
        <v>2</v>
      </c>
      <c r="L171" s="161"/>
      <c r="M171" s="64" t="s">
        <v>275</v>
      </c>
    </row>
    <row r="172" spans="1:13">
      <c r="A172" s="65">
        <v>169</v>
      </c>
      <c r="B172" s="66" t="s">
        <v>233</v>
      </c>
      <c r="C172" s="90" t="s">
        <v>235</v>
      </c>
      <c r="D172" s="70" t="s">
        <v>248</v>
      </c>
      <c r="E172" s="63">
        <v>15</v>
      </c>
      <c r="F172" s="63">
        <f t="shared" ref="F172:F175" si="14">E172*5</f>
        <v>75</v>
      </c>
      <c r="G172" s="63">
        <v>1.5</v>
      </c>
      <c r="H172" s="63">
        <v>8750</v>
      </c>
      <c r="I172" s="86">
        <f t="shared" ref="I172:I175" si="15">2.7*(H172/0.15)/10000</f>
        <v>15.750000000000004</v>
      </c>
      <c r="K172" s="103">
        <v>2</v>
      </c>
      <c r="L172" s="161"/>
      <c r="M172" s="64" t="s">
        <v>275</v>
      </c>
    </row>
    <row r="173" spans="1:13">
      <c r="A173" s="65">
        <v>170</v>
      </c>
      <c r="B173" s="66" t="s">
        <v>233</v>
      </c>
      <c r="C173" s="90" t="s">
        <v>235</v>
      </c>
      <c r="D173" s="70" t="s">
        <v>248</v>
      </c>
      <c r="E173" s="63">
        <v>15</v>
      </c>
      <c r="F173" s="63">
        <f t="shared" si="14"/>
        <v>75</v>
      </c>
      <c r="G173" s="63">
        <v>1.5</v>
      </c>
      <c r="H173" s="63">
        <v>7200</v>
      </c>
      <c r="I173" s="86">
        <f t="shared" si="15"/>
        <v>12.96</v>
      </c>
      <c r="K173" s="103">
        <v>2</v>
      </c>
      <c r="L173" s="161"/>
      <c r="M173" s="64" t="s">
        <v>275</v>
      </c>
    </row>
    <row r="174" spans="1:13">
      <c r="A174" s="65">
        <v>171</v>
      </c>
      <c r="B174" s="67" t="s">
        <v>234</v>
      </c>
      <c r="C174" s="90" t="s">
        <v>235</v>
      </c>
      <c r="D174" s="70" t="s">
        <v>249</v>
      </c>
      <c r="E174" s="63">
        <v>25</v>
      </c>
      <c r="F174" s="63">
        <f t="shared" si="14"/>
        <v>125</v>
      </c>
      <c r="G174" s="63">
        <v>2</v>
      </c>
      <c r="H174" s="63">
        <v>8700</v>
      </c>
      <c r="I174" s="86">
        <f t="shared" si="15"/>
        <v>15.66</v>
      </c>
      <c r="K174" s="103">
        <v>2</v>
      </c>
      <c r="L174" s="161"/>
      <c r="M174" s="64" t="s">
        <v>275</v>
      </c>
    </row>
    <row r="175" spans="1:13" ht="14.25" customHeight="1">
      <c r="A175" s="65">
        <v>172</v>
      </c>
      <c r="B175" s="67" t="s">
        <v>234</v>
      </c>
      <c r="C175" s="90" t="s">
        <v>235</v>
      </c>
      <c r="D175" s="70" t="s">
        <v>250</v>
      </c>
      <c r="E175" s="63">
        <v>25</v>
      </c>
      <c r="F175" s="63">
        <f t="shared" si="14"/>
        <v>125</v>
      </c>
      <c r="G175" s="63">
        <v>2</v>
      </c>
      <c r="H175" s="63">
        <v>9800</v>
      </c>
      <c r="I175" s="86">
        <f t="shared" si="15"/>
        <v>17.640000000000004</v>
      </c>
      <c r="K175" s="103">
        <v>2</v>
      </c>
      <c r="L175" s="161"/>
      <c r="M175" s="64" t="s">
        <v>275</v>
      </c>
    </row>
    <row r="176" spans="1:13" ht="15" hidden="1" customHeight="1">
      <c r="A176" s="72"/>
      <c r="B176" s="72"/>
      <c r="C176" s="91"/>
      <c r="D176" s="72"/>
      <c r="E176" s="72"/>
      <c r="F176" s="72"/>
      <c r="G176" s="72"/>
      <c r="H176" s="85"/>
      <c r="K176" s="95"/>
      <c r="L176" s="162"/>
    </row>
    <row r="177" spans="8:11">
      <c r="H177" s="64">
        <f>SUM(H4:H175)</f>
        <v>237159.01111111094</v>
      </c>
      <c r="I177" s="64">
        <f>SUM(I4:I175)</f>
        <v>173.11450555555555</v>
      </c>
      <c r="J177" s="64">
        <f t="shared" ref="J177:K177" si="16">SUM(J4:J175)</f>
        <v>195.2090111111111</v>
      </c>
      <c r="K177" s="64">
        <f t="shared" si="16"/>
        <v>372.0235166666663</v>
      </c>
    </row>
    <row r="178" spans="8:11">
      <c r="H178" s="63">
        <f>H177/10000</f>
        <v>23.715901111111094</v>
      </c>
    </row>
  </sheetData>
  <mergeCells count="2">
    <mergeCell ref="L169:L176"/>
    <mergeCell ref="A1:K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I9:Q22"/>
  <sheetViews>
    <sheetView workbookViewId="0">
      <selection activeCell="O22" sqref="O22"/>
    </sheetView>
  </sheetViews>
  <sheetFormatPr defaultRowHeight="15"/>
  <sheetData>
    <row r="9" spans="11:17">
      <c r="K9" t="s">
        <v>254</v>
      </c>
    </row>
    <row r="10" spans="11:17">
      <c r="K10" t="s">
        <v>255</v>
      </c>
      <c r="L10" t="s">
        <v>256</v>
      </c>
      <c r="M10" t="s">
        <v>257</v>
      </c>
      <c r="N10" t="s">
        <v>258</v>
      </c>
      <c r="O10" t="s">
        <v>259</v>
      </c>
    </row>
    <row r="11" spans="11:17">
      <c r="K11" t="s">
        <v>260</v>
      </c>
    </row>
    <row r="12" spans="11:17">
      <c r="K12" t="s">
        <v>261</v>
      </c>
      <c r="L12">
        <f>I21</f>
        <v>23</v>
      </c>
      <c r="M12">
        <f>I22</f>
        <v>23</v>
      </c>
      <c r="N12">
        <f>I18*0.1</f>
        <v>0.30000000000000004</v>
      </c>
      <c r="O12">
        <f>N12*M12*L12</f>
        <v>158.70000000000002</v>
      </c>
      <c r="Q12">
        <f>L12-(2*I18*0.1)*(I18/0.3-1)</f>
        <v>17.600000000000001</v>
      </c>
    </row>
    <row r="13" spans="11:17">
      <c r="K13" t="s">
        <v>262</v>
      </c>
      <c r="L13">
        <f>L12-(2*0.3)</f>
        <v>22.4</v>
      </c>
      <c r="M13">
        <f>M12-(2*0.3)</f>
        <v>22.4</v>
      </c>
      <c r="N13">
        <f t="shared" ref="N13:N21" si="0">N12</f>
        <v>0.30000000000000004</v>
      </c>
      <c r="O13">
        <f t="shared" ref="O13:O18" si="1">N13*M13*L13</f>
        <v>150.52799999999999</v>
      </c>
      <c r="Q13">
        <f t="shared" ref="Q13:Q21" si="2">L13-(2*I19*0.1)</f>
        <v>22.4</v>
      </c>
    </row>
    <row r="14" spans="11:17">
      <c r="K14" t="s">
        <v>263</v>
      </c>
      <c r="L14">
        <f t="shared" ref="L14:M21" si="3">L13-(2*0.3)</f>
        <v>21.799999999999997</v>
      </c>
      <c r="M14">
        <f t="shared" si="3"/>
        <v>21.799999999999997</v>
      </c>
      <c r="N14">
        <f t="shared" si="0"/>
        <v>0.30000000000000004</v>
      </c>
      <c r="O14">
        <f t="shared" si="1"/>
        <v>142.57199999999997</v>
      </c>
      <c r="Q14">
        <f t="shared" si="2"/>
        <v>21.799999999999997</v>
      </c>
    </row>
    <row r="15" spans="11:17">
      <c r="K15" t="s">
        <v>264</v>
      </c>
      <c r="L15">
        <f t="shared" si="3"/>
        <v>21.199999999999996</v>
      </c>
      <c r="M15">
        <f t="shared" si="3"/>
        <v>21.199999999999996</v>
      </c>
      <c r="N15">
        <f t="shared" si="0"/>
        <v>0.30000000000000004</v>
      </c>
      <c r="O15">
        <f t="shared" si="1"/>
        <v>134.83199999999997</v>
      </c>
      <c r="Q15">
        <f t="shared" si="2"/>
        <v>16.599999999999994</v>
      </c>
    </row>
    <row r="16" spans="11:17">
      <c r="K16" t="s">
        <v>265</v>
      </c>
      <c r="L16">
        <f t="shared" si="3"/>
        <v>20.599999999999994</v>
      </c>
      <c r="M16">
        <f t="shared" si="3"/>
        <v>20.599999999999994</v>
      </c>
      <c r="N16">
        <f t="shared" si="0"/>
        <v>0.30000000000000004</v>
      </c>
      <c r="O16">
        <f t="shared" si="1"/>
        <v>127.30799999999994</v>
      </c>
      <c r="Q16">
        <f t="shared" si="2"/>
        <v>15.999999999999993</v>
      </c>
    </row>
    <row r="17" spans="9:17">
      <c r="K17" t="s">
        <v>266</v>
      </c>
      <c r="L17">
        <f t="shared" si="3"/>
        <v>19.999999999999993</v>
      </c>
      <c r="M17">
        <f t="shared" si="3"/>
        <v>19.999999999999993</v>
      </c>
      <c r="N17">
        <f t="shared" si="0"/>
        <v>0.30000000000000004</v>
      </c>
      <c r="O17">
        <f t="shared" si="1"/>
        <v>119.99999999999994</v>
      </c>
      <c r="Q17">
        <f t="shared" si="2"/>
        <v>19.999999999999993</v>
      </c>
    </row>
    <row r="18" spans="9:17">
      <c r="I18">
        <v>3</v>
      </c>
      <c r="K18" t="s">
        <v>267</v>
      </c>
      <c r="L18">
        <f t="shared" si="3"/>
        <v>19.399999999999991</v>
      </c>
      <c r="M18">
        <f t="shared" si="3"/>
        <v>19.399999999999991</v>
      </c>
      <c r="N18">
        <f t="shared" si="0"/>
        <v>0.30000000000000004</v>
      </c>
      <c r="O18">
        <f t="shared" si="1"/>
        <v>112.90799999999992</v>
      </c>
      <c r="Q18">
        <f t="shared" si="2"/>
        <v>19.399999999999991</v>
      </c>
    </row>
    <row r="19" spans="9:17">
      <c r="K19" t="s">
        <v>268</v>
      </c>
      <c r="L19">
        <f t="shared" si="3"/>
        <v>18.79999999999999</v>
      </c>
      <c r="M19">
        <f t="shared" si="3"/>
        <v>18.79999999999999</v>
      </c>
      <c r="N19">
        <f t="shared" si="0"/>
        <v>0.30000000000000004</v>
      </c>
      <c r="O19">
        <f>N19*M19*L19</f>
        <v>106.03199999999991</v>
      </c>
      <c r="Q19">
        <f t="shared" si="2"/>
        <v>18.79999999999999</v>
      </c>
    </row>
    <row r="20" spans="9:17">
      <c r="K20" t="s">
        <v>269</v>
      </c>
      <c r="L20">
        <f t="shared" si="3"/>
        <v>18.199999999999989</v>
      </c>
      <c r="M20">
        <f t="shared" si="3"/>
        <v>18.199999999999989</v>
      </c>
      <c r="N20">
        <f t="shared" si="0"/>
        <v>0.30000000000000004</v>
      </c>
      <c r="O20">
        <f>N20*M20*L20</f>
        <v>99.371999999999886</v>
      </c>
      <c r="Q20">
        <f t="shared" si="2"/>
        <v>18.199999999999989</v>
      </c>
    </row>
    <row r="21" spans="9:17">
      <c r="I21">
        <v>23</v>
      </c>
      <c r="K21" t="s">
        <v>270</v>
      </c>
      <c r="L21">
        <f t="shared" si="3"/>
        <v>17.599999999999987</v>
      </c>
      <c r="M21">
        <f t="shared" si="3"/>
        <v>17.599999999999987</v>
      </c>
      <c r="N21">
        <f t="shared" si="0"/>
        <v>0.30000000000000004</v>
      </c>
      <c r="O21">
        <f>N21*M21*L21</f>
        <v>92.927999999999869</v>
      </c>
      <c r="Q21">
        <f t="shared" si="2"/>
        <v>17.599999999999987</v>
      </c>
    </row>
    <row r="22" spans="9:17">
      <c r="I22">
        <v>23</v>
      </c>
      <c r="K22" t="s">
        <v>271</v>
      </c>
      <c r="O22">
        <f>SUM(O12:O21)</f>
        <v>1245.1799999999994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e-DPR</vt:lpstr>
      <vt:lpstr>NREGA Data</vt:lpstr>
      <vt:lpstr>Calculation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mstiw</dc:creator>
  <cp:lastModifiedBy>acer</cp:lastModifiedBy>
  <dcterms:created xsi:type="dcterms:W3CDTF">2020-04-15T08:21:33Z</dcterms:created>
  <dcterms:modified xsi:type="dcterms:W3CDTF">2021-11-01T09:01:42Z</dcterms:modified>
</cp:coreProperties>
</file>