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31" yWindow="65431" windowWidth="19425" windowHeight="10425" activeTab="0"/>
  </bookViews>
  <sheets>
    <sheet name="e-DPR BINJKOT" sheetId="2" r:id="rId1"/>
    <sheet name="Sheet1" sheetId="1" r:id="rId2"/>
  </sheets>
  <externalReferences>
    <externalReference r:id="rId5"/>
  </externalReferences>
  <definedNames>
    <definedName name="_xlnm._FilterDatabase" localSheetId="0" hidden="1">'e-DPR BINJKOT'!$B$75:$S$172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<sst xmlns="http://schemas.openxmlformats.org/spreadsheetml/2006/main" count="308" uniqueCount="177">
  <si>
    <t xml:space="preserve">A </t>
  </si>
  <si>
    <t>Back ground profile</t>
  </si>
  <si>
    <t>Micro Watershed code</t>
  </si>
  <si>
    <t>Block - Kharsiya</t>
  </si>
  <si>
    <t>B</t>
  </si>
  <si>
    <t>PHYSIOGRAPHIC PROFILE</t>
  </si>
  <si>
    <t xml:space="preserve">Total Area (Ha) - </t>
  </si>
  <si>
    <t xml:space="preserve">Rainfall (mm) - </t>
  </si>
  <si>
    <t>Soil type</t>
  </si>
  <si>
    <t xml:space="preserve">Average Slope - </t>
  </si>
  <si>
    <t>Details of Tributaries</t>
  </si>
  <si>
    <t>C</t>
  </si>
  <si>
    <t>DEMOGRAPHIC PROFILE</t>
  </si>
  <si>
    <t xml:space="preserve">Total Population - </t>
  </si>
  <si>
    <t>Total HouseHolds -</t>
  </si>
  <si>
    <t xml:space="preserve">ST Population - </t>
  </si>
  <si>
    <t xml:space="preserve">SC Population - </t>
  </si>
  <si>
    <t>D</t>
  </si>
  <si>
    <t>MGNREGA Status</t>
  </si>
  <si>
    <t xml:space="preserve">NREGA Job card holders - </t>
  </si>
  <si>
    <t xml:space="preserve">Person days per year (average of last 3 years) - </t>
  </si>
  <si>
    <t xml:space="preserve">Total No of HHs completed 100 Days of Wage Employment (average of last 3 years) - </t>
  </si>
  <si>
    <t xml:space="preserve">Total annual Exp(Rs. in Lakhs.)(average of last 3 years) - </t>
  </si>
  <si>
    <t xml:space="preserve">% of NRM Expenditure(Public + Individual) (average of last 3 years) - </t>
  </si>
  <si>
    <t>E</t>
  </si>
  <si>
    <t>LAND USE LAND COVER</t>
  </si>
  <si>
    <t>Mono cropped (Ha)</t>
  </si>
  <si>
    <t xml:space="preserve">Multi cropped (Ha) - 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</si>
  <si>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</si>
  <si>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</si>
  <si>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</si>
  <si>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</si>
  <si>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</si>
  <si>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</si>
  <si>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</si>
  <si>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 xml:space="preserve">Forest (Ha) - 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</si>
  <si>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</si>
  <si>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</si>
  <si>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</si>
  <si>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</si>
  <si>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</si>
  <si>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</si>
  <si>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>Water harvesting Ponds -</t>
  </si>
  <si>
    <t xml:space="preserve">Borewells - </t>
  </si>
  <si>
    <t xml:space="preserve">Open wells - </t>
  </si>
  <si>
    <t>H</t>
  </si>
  <si>
    <t>Livelihood profile</t>
  </si>
  <si>
    <t xml:space="preserve">Agriculture - </t>
  </si>
  <si>
    <t xml:space="preserve">Off Farm Activities - </t>
  </si>
  <si>
    <t xml:space="preserve">Wages, labour - </t>
  </si>
  <si>
    <t xml:space="preserve">Business - </t>
  </si>
  <si>
    <t xml:space="preserve">Service/ job - </t>
  </si>
  <si>
    <t>I</t>
  </si>
  <si>
    <t>WATER BUDGET</t>
  </si>
  <si>
    <t>Total Water Requirement (Ham) - 88.2</t>
  </si>
  <si>
    <t>Total Water Available (Ham) - 40.57</t>
  </si>
  <si>
    <t>Water Resource to be created (Ham) -  12.35</t>
  </si>
  <si>
    <t>Water Resourse Planned  ( Ha M)  - 13.96</t>
  </si>
  <si>
    <t>% of Water requirment fulfilled though MWS - 113.03%</t>
  </si>
  <si>
    <t>J</t>
  </si>
  <si>
    <t>EXPECTED OUTCOME</t>
  </si>
  <si>
    <t>Increase in Cropping area (in Ha) - 21.759</t>
  </si>
  <si>
    <t>Increase in Irrigated area (in Ha) - 262.025</t>
  </si>
  <si>
    <t>Income Enhancement (INR 50,000 per annum as additional income)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</si>
  <si>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</si>
  <si>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</si>
  <si>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</si>
  <si>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</si>
  <si>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</si>
  <si>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</si>
  <si>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</si>
  <si>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</si>
  <si>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 xml:space="preserve">Estimated labour cost </t>
  </si>
  <si>
    <t>Persondays Projected</t>
  </si>
  <si>
    <t>Treated area</t>
  </si>
  <si>
    <t>Lat.in decimal</t>
  </si>
  <si>
    <t xml:space="preserve">  Long.in decimal</t>
  </si>
  <si>
    <t>Targeted HH</t>
  </si>
  <si>
    <t>Length (m)</t>
  </si>
  <si>
    <t>Width  (m)</t>
  </si>
  <si>
    <t>Depth (m)</t>
  </si>
  <si>
    <t>Lakh Rs.</t>
  </si>
  <si>
    <t>days</t>
  </si>
  <si>
    <t>in Ha</t>
  </si>
  <si>
    <t>Individual Works:</t>
  </si>
  <si>
    <t xml:space="preserve">land levelling </t>
  </si>
  <si>
    <t>kirtanlaal rathiya</t>
  </si>
  <si>
    <t>sukhiram soura</t>
  </si>
  <si>
    <t xml:space="preserve">ganeshram sidar </t>
  </si>
  <si>
    <t>gajanand yadaw</t>
  </si>
  <si>
    <t>dipkunwar</t>
  </si>
  <si>
    <t>brijlaal rathiya</t>
  </si>
  <si>
    <t xml:space="preserve">farm pond </t>
  </si>
  <si>
    <t>pingal rathiya</t>
  </si>
  <si>
    <t xml:space="preserve">pyarelaal </t>
  </si>
  <si>
    <t xml:space="preserve">banshidhar </t>
  </si>
  <si>
    <t xml:space="preserve">rameshwar rathiya </t>
  </si>
  <si>
    <t>cattle shed</t>
  </si>
  <si>
    <t xml:space="preserve">dujkumari rathiya </t>
  </si>
  <si>
    <t>goat shed</t>
  </si>
  <si>
    <t xml:space="preserve">sukanti rathiya </t>
  </si>
  <si>
    <t xml:space="preserve">yashoda rathiya </t>
  </si>
  <si>
    <t>poultry shed</t>
  </si>
  <si>
    <t>aghanmati rathiya</t>
  </si>
  <si>
    <t>kuntima rathiya</t>
  </si>
  <si>
    <t>damyanti rathiya</t>
  </si>
  <si>
    <t xml:space="preserve">kunti rathiya </t>
  </si>
  <si>
    <t xml:space="preserve">sadhraam rathiya </t>
  </si>
  <si>
    <t>pila babu</t>
  </si>
  <si>
    <t xml:space="preserve">sant raam rathiya </t>
  </si>
  <si>
    <t>rabilaal rathiya</t>
  </si>
  <si>
    <t>ghansiram rathiya</t>
  </si>
  <si>
    <t>bilashini rathiya</t>
  </si>
  <si>
    <t>faguram rathiya</t>
  </si>
  <si>
    <t xml:space="preserve">geeta rathiya </t>
  </si>
  <si>
    <t>pond deepening</t>
  </si>
  <si>
    <t>sarwjanik</t>
  </si>
  <si>
    <t xml:space="preserve">stop dam </t>
  </si>
  <si>
    <t>stop sdam9</t>
  </si>
  <si>
    <t>(2+1.10)/2</t>
  </si>
  <si>
    <t xml:space="preserve">hetram </t>
  </si>
  <si>
    <t>jivanlal rathiya</t>
  </si>
  <si>
    <t>maganlal rathiya</t>
  </si>
  <si>
    <t xml:space="preserve">pursottam </t>
  </si>
  <si>
    <t>ramlal</t>
  </si>
  <si>
    <t>digamber rathiya</t>
  </si>
  <si>
    <t>mayawati</t>
  </si>
  <si>
    <t xml:space="preserve">ghasiram </t>
  </si>
  <si>
    <t>bahartin rathiya</t>
  </si>
  <si>
    <t>cow shed</t>
  </si>
  <si>
    <t>heeramati</t>
  </si>
  <si>
    <t>chamrin</t>
  </si>
  <si>
    <t>amritlal</t>
  </si>
  <si>
    <t>nadep tank</t>
  </si>
  <si>
    <t>varmi pit</t>
  </si>
  <si>
    <t>ajola tank</t>
  </si>
  <si>
    <t>ayodhya prasad rathiya</t>
  </si>
  <si>
    <t>panchobai</t>
  </si>
  <si>
    <t>hariram patail</t>
  </si>
  <si>
    <t>radheshyam patail</t>
  </si>
  <si>
    <t xml:space="preserve">khageshwar prasad </t>
  </si>
  <si>
    <t>chaisingh yadav</t>
  </si>
  <si>
    <t xml:space="preserve">veersingh </t>
  </si>
  <si>
    <t>ramo</t>
  </si>
  <si>
    <t>ramprasad rathiya</t>
  </si>
  <si>
    <t>sumitrabai</t>
  </si>
  <si>
    <t>panchu ram kumhar</t>
  </si>
  <si>
    <t>land leveling</t>
  </si>
  <si>
    <t xml:space="preserve">arath </t>
  </si>
  <si>
    <t>hansara</t>
  </si>
  <si>
    <t>farm bunding</t>
  </si>
  <si>
    <t>ramku</t>
  </si>
  <si>
    <t>hetram</t>
  </si>
  <si>
    <t>sundarmati</t>
  </si>
  <si>
    <t>baharti</t>
  </si>
  <si>
    <t>farm pond</t>
  </si>
  <si>
    <t>panchara</t>
  </si>
  <si>
    <t>pond construction</t>
  </si>
  <si>
    <t>government</t>
  </si>
  <si>
    <t>bolder check</t>
  </si>
  <si>
    <t>gabian structure</t>
  </si>
  <si>
    <t>e-DPR of ______BINJKOT______GP,  Block  ___KHARSIYA___ ,  District- ___Raigarh__, Chhattisgarh</t>
  </si>
  <si>
    <t>Gram Panchayat - BINJKOT</t>
  </si>
  <si>
    <t>Villages Covered - BINJKOT</t>
  </si>
  <si>
    <t>4G2C4B3e</t>
  </si>
  <si>
    <t>District-</t>
  </si>
  <si>
    <t>Raigarh</t>
  </si>
  <si>
    <t>kharsiya</t>
  </si>
  <si>
    <t>Binjkot</t>
  </si>
  <si>
    <t>sandy clay loam</t>
  </si>
  <si>
    <t>0 to 5%</t>
  </si>
  <si>
    <t>Mand river</t>
  </si>
  <si>
    <t>FY 2020-2021</t>
  </si>
  <si>
    <t>FY 2019-2020</t>
  </si>
  <si>
    <t>FY 2018-2019</t>
  </si>
  <si>
    <t>(4.50+.50)/2</t>
  </si>
  <si>
    <t xml:space="preserve">total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</si>
</sst>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4000439]0.###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699890613556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8" tint="-0.4999699890613556"/>
      <name val="Arial"/>
      <family val="2"/>
    </font>
    <font>
      <sz val="11"/>
      <color rgb="FF0000FF"/>
      <name val="Arial"/>
      <family val="2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C00000"/>
      <name val="Times New Roman"/>
      <family val="1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7"/>
      <color rgb="FF003399"/>
      <name val="Verdana"/>
      <family val="2"/>
    </font>
    <font>
      <sz val="8"/>
      <color rgb="FF003399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/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6" fillId="2" borderId="4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0" xfId="0" applyFont="1" applyFill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left"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left" vertical="top" wrapText="1"/>
    </xf>
    <xf numFmtId="2" fontId="8" fillId="2" borderId="0" xfId="0" applyNumberFormat="1" applyFont="1" applyFill="1" applyAlignment="1">
      <alignment horizontal="left" vertical="center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left" vertical="top" wrapText="1"/>
    </xf>
    <xf numFmtId="9" fontId="8" fillId="2" borderId="7" xfId="15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1" fontId="5" fillId="2" borderId="7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9" fillId="2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1" fontId="14" fillId="2" borderId="11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164" fontId="14" fillId="2" borderId="11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165" fontId="15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1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left" vertical="top" wrapText="1"/>
    </xf>
    <xf numFmtId="0" fontId="16" fillId="2" borderId="28" xfId="0" applyFont="1" applyFill="1" applyBorder="1" applyAlignment="1">
      <alignment horizontal="left" wrapText="1"/>
    </xf>
    <xf numFmtId="3" fontId="17" fillId="2" borderId="28" xfId="0" applyNumberFormat="1" applyFont="1" applyFill="1" applyBorder="1" applyAlignment="1">
      <alignment horizontal="right" wrapText="1"/>
    </xf>
    <xf numFmtId="0" fontId="17" fillId="2" borderId="28" xfId="0" applyFont="1" applyFill="1" applyBorder="1" applyAlignment="1">
      <alignment horizontal="right" wrapText="1"/>
    </xf>
    <xf numFmtId="0" fontId="0" fillId="2" borderId="11" xfId="0" applyFill="1" applyBorder="1"/>
    <xf numFmtId="164" fontId="13" fillId="2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PR%20TECHNICAL%20K\binjkot\binjko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njkot"/>
      <sheetName val="water budget"/>
      <sheetName val="yojna ka saransh"/>
      <sheetName val="e-DPR BINJKO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>
            <v>87904.18</v>
          </cell>
        </row>
        <row r="6">
          <cell r="C6">
            <v>77981.54</v>
          </cell>
        </row>
        <row r="7">
          <cell r="C7">
            <v>60048.17</v>
          </cell>
        </row>
        <row r="8">
          <cell r="C8">
            <v>33304.18</v>
          </cell>
        </row>
        <row r="9">
          <cell r="C9">
            <v>26357.24</v>
          </cell>
        </row>
        <row r="10">
          <cell r="C10">
            <v>67856.88</v>
          </cell>
        </row>
        <row r="34">
          <cell r="C34">
            <v>74207.77</v>
          </cell>
        </row>
        <row r="35">
          <cell r="C35">
            <v>78551.2</v>
          </cell>
        </row>
        <row r="36">
          <cell r="C36">
            <v>44273.32</v>
          </cell>
        </row>
        <row r="37">
          <cell r="C37">
            <v>24124.1</v>
          </cell>
        </row>
        <row r="38">
          <cell r="C38">
            <v>37494.73</v>
          </cell>
        </row>
        <row r="39">
          <cell r="C39">
            <v>28703.22</v>
          </cell>
        </row>
        <row r="40">
          <cell r="C40">
            <v>123476.99</v>
          </cell>
        </row>
        <row r="41">
          <cell r="C41">
            <v>35458.15</v>
          </cell>
        </row>
        <row r="42">
          <cell r="C42">
            <v>28446.6</v>
          </cell>
        </row>
        <row r="43">
          <cell r="C43">
            <v>46681.18</v>
          </cell>
        </row>
        <row r="47">
          <cell r="C47">
            <v>1081306.53</v>
          </cell>
        </row>
        <row r="52">
          <cell r="D52">
            <v>2426.4219600000006</v>
          </cell>
        </row>
        <row r="53">
          <cell r="D53">
            <v>2426.4219600000006</v>
          </cell>
        </row>
        <row r="54">
          <cell r="D54">
            <v>2426.4219600000006</v>
          </cell>
        </row>
        <row r="55">
          <cell r="D55">
            <v>2426.4219600000006</v>
          </cell>
        </row>
        <row r="59">
          <cell r="C59">
            <v>45124.17</v>
          </cell>
        </row>
        <row r="60">
          <cell r="C60">
            <v>17821.44</v>
          </cell>
        </row>
        <row r="61">
          <cell r="C61">
            <v>59959.9</v>
          </cell>
        </row>
        <row r="62">
          <cell r="C62">
            <v>112525.14</v>
          </cell>
        </row>
        <row r="63">
          <cell r="C63">
            <v>123439.68</v>
          </cell>
        </row>
        <row r="64">
          <cell r="C64">
            <v>81585.14</v>
          </cell>
        </row>
        <row r="65">
          <cell r="C65">
            <v>62418.72</v>
          </cell>
        </row>
        <row r="66">
          <cell r="C66">
            <v>19597.76</v>
          </cell>
        </row>
        <row r="67">
          <cell r="C67">
            <v>71444.1</v>
          </cell>
        </row>
        <row r="68">
          <cell r="C68">
            <v>28754.18</v>
          </cell>
        </row>
        <row r="69">
          <cell r="C69">
            <v>19609.59</v>
          </cell>
        </row>
        <row r="70">
          <cell r="C70">
            <v>35685.65</v>
          </cell>
        </row>
        <row r="71">
          <cell r="C71">
            <v>54308.8</v>
          </cell>
        </row>
        <row r="72">
          <cell r="C72">
            <v>64840.23</v>
          </cell>
        </row>
        <row r="73">
          <cell r="C73">
            <v>60595.99</v>
          </cell>
        </row>
        <row r="74">
          <cell r="C74">
            <v>55772.99</v>
          </cell>
        </row>
        <row r="75">
          <cell r="C75">
            <v>49376.6</v>
          </cell>
        </row>
        <row r="76">
          <cell r="C76">
            <v>60869.9</v>
          </cell>
        </row>
        <row r="78">
          <cell r="C78">
            <v>800227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S277"/>
  <sheetViews>
    <sheetView tabSelected="1" zoomScale="90" zoomScaleNormal="90" workbookViewId="0" topLeftCell="C163">
      <selection activeCell="D93" sqref="D93"/>
    </sheetView>
  </sheetViews>
  <sheetFormatPr defaultColWidth="9.140625" defaultRowHeight="15"/>
  <cols>
    <col min="1" max="1" width="9.140625" style="1" customWidth="1"/>
    <col min="2" max="2" width="5.421875" style="69" customWidth="1"/>
    <col min="3" max="3" width="13.57421875" style="70" bestFit="1" customWidth="1"/>
    <col min="4" max="4" width="18.421875" style="70" customWidth="1"/>
    <col min="5" max="5" width="11.140625" style="69" customWidth="1"/>
    <col min="6" max="6" width="13.421875" style="69" customWidth="1"/>
    <col min="7" max="7" width="11.8515625" style="69" customWidth="1"/>
    <col min="8" max="8" width="12.140625" style="69" customWidth="1"/>
    <col min="9" max="9" width="15.7109375" style="70" customWidth="1"/>
    <col min="10" max="10" width="15.00390625" style="70" customWidth="1"/>
    <col min="11" max="11" width="14.00390625" style="70" customWidth="1"/>
    <col min="12" max="14" width="10.421875" style="70" customWidth="1"/>
    <col min="15" max="15" width="10.8515625" style="70" customWidth="1"/>
    <col min="16" max="16384" width="9.140625" style="1" customWidth="1"/>
  </cols>
  <sheetData>
    <row r="1" spans="2:15" ht="18.75" thickBot="1">
      <c r="B1" s="88" t="s">
        <v>161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</row>
    <row r="2" spans="2:15" ht="15">
      <c r="B2" s="2"/>
      <c r="C2" s="3"/>
      <c r="D2" s="3"/>
      <c r="E2" s="4"/>
      <c r="F2" s="4"/>
      <c r="G2" s="4"/>
      <c r="H2" s="4"/>
      <c r="I2" s="3"/>
      <c r="J2" s="3"/>
      <c r="K2" s="3"/>
      <c r="L2" s="3"/>
      <c r="M2" s="3"/>
      <c r="N2" s="3"/>
      <c r="O2" s="5"/>
    </row>
    <row r="3" spans="2:15" ht="15" thickBot="1">
      <c r="B3" s="2"/>
      <c r="C3" s="3"/>
      <c r="D3" s="3"/>
      <c r="E3" s="91"/>
      <c r="F3" s="91"/>
      <c r="G3" s="91"/>
      <c r="H3" s="91"/>
      <c r="I3" s="91"/>
      <c r="J3" s="91"/>
      <c r="K3" s="91"/>
      <c r="L3" s="91"/>
      <c r="M3" s="6"/>
      <c r="N3" s="6"/>
      <c r="O3" s="5"/>
    </row>
    <row r="4" spans="2:15" ht="15">
      <c r="B4" s="7" t="s">
        <v>0</v>
      </c>
      <c r="C4" s="8"/>
      <c r="D4" s="8" t="s">
        <v>1</v>
      </c>
      <c r="E4" s="9"/>
      <c r="F4" s="9"/>
      <c r="G4" s="9"/>
      <c r="H4" s="9"/>
      <c r="I4" s="10"/>
      <c r="J4" s="10"/>
      <c r="K4" s="10"/>
      <c r="L4" s="10"/>
      <c r="M4" s="10"/>
      <c r="N4" s="10"/>
      <c r="O4" s="11"/>
    </row>
    <row r="5" spans="2:15" ht="41.45" customHeight="1">
      <c r="B5" s="12"/>
      <c r="C5" s="13"/>
      <c r="D5" s="13" t="s">
        <v>2</v>
      </c>
      <c r="E5" s="92" t="s">
        <v>164</v>
      </c>
      <c r="F5" s="92"/>
      <c r="G5" s="92"/>
      <c r="H5" s="92"/>
      <c r="I5" s="92"/>
      <c r="J5" s="92"/>
      <c r="K5" s="92"/>
      <c r="L5" s="92"/>
      <c r="M5" s="92"/>
      <c r="N5" s="92"/>
      <c r="O5" s="93"/>
    </row>
    <row r="6" spans="2:15" ht="20.1" customHeight="1">
      <c r="B6" s="12"/>
      <c r="C6" s="13"/>
      <c r="D6" s="22" t="s">
        <v>165</v>
      </c>
      <c r="E6" s="95" t="s">
        <v>166</v>
      </c>
      <c r="F6" s="95"/>
      <c r="G6" s="95"/>
      <c r="H6" s="95"/>
      <c r="I6" s="95"/>
      <c r="J6" s="95"/>
      <c r="K6" s="95"/>
      <c r="L6" s="22"/>
      <c r="M6" s="14"/>
      <c r="N6" s="14"/>
      <c r="O6" s="5"/>
    </row>
    <row r="7" spans="2:19" ht="20.1" customHeight="1">
      <c r="B7" s="12"/>
      <c r="C7" s="13"/>
      <c r="D7" s="13" t="s">
        <v>3</v>
      </c>
      <c r="E7" s="95" t="s">
        <v>167</v>
      </c>
      <c r="F7" s="95"/>
      <c r="G7" s="95"/>
      <c r="H7" s="95"/>
      <c r="I7" s="95"/>
      <c r="J7" s="95"/>
      <c r="K7" s="95"/>
      <c r="L7" s="22"/>
      <c r="M7" s="14"/>
      <c r="N7" s="14"/>
      <c r="O7" s="5"/>
      <c r="R7" s="94"/>
      <c r="S7" s="94"/>
    </row>
    <row r="8" spans="2:15" ht="20.1" customHeight="1">
      <c r="B8" s="12"/>
      <c r="C8" s="13"/>
      <c r="D8" s="13" t="s">
        <v>162</v>
      </c>
      <c r="E8" s="95" t="s">
        <v>168</v>
      </c>
      <c r="F8" s="95"/>
      <c r="G8" s="95"/>
      <c r="H8" s="95"/>
      <c r="I8" s="95"/>
      <c r="J8" s="95"/>
      <c r="K8" s="95"/>
      <c r="L8" s="22"/>
      <c r="M8" s="14"/>
      <c r="N8" s="14"/>
      <c r="O8" s="5"/>
    </row>
    <row r="9" spans="2:15" ht="20.1" customHeight="1" thickBot="1">
      <c r="B9" s="15"/>
      <c r="C9" s="16"/>
      <c r="D9" s="16" t="s">
        <v>163</v>
      </c>
      <c r="E9" s="96" t="s">
        <v>168</v>
      </c>
      <c r="F9" s="96"/>
      <c r="G9" s="96"/>
      <c r="H9" s="96"/>
      <c r="I9" s="96"/>
      <c r="J9" s="96"/>
      <c r="K9" s="96"/>
      <c r="L9" s="96"/>
      <c r="M9" s="17"/>
      <c r="N9" s="17"/>
      <c r="O9" s="18"/>
    </row>
    <row r="10" spans="2:15" ht="15" thickBot="1">
      <c r="B10" s="2"/>
      <c r="C10" s="3"/>
      <c r="D10" s="3"/>
      <c r="E10" s="4"/>
      <c r="F10" s="4"/>
      <c r="G10" s="4"/>
      <c r="H10" s="4"/>
      <c r="I10" s="3"/>
      <c r="J10" s="3"/>
      <c r="K10" s="3"/>
      <c r="L10" s="3"/>
      <c r="M10" s="3"/>
      <c r="N10" s="3"/>
      <c r="O10" s="5"/>
    </row>
    <row r="11" spans="2:15" ht="20.1" customHeight="1">
      <c r="B11" s="7" t="s">
        <v>4</v>
      </c>
      <c r="C11" s="8"/>
      <c r="D11" s="8" t="s">
        <v>5</v>
      </c>
      <c r="E11" s="9"/>
      <c r="F11" s="9"/>
      <c r="G11" s="9"/>
      <c r="H11" s="9"/>
      <c r="I11" s="10"/>
      <c r="J11" s="10"/>
      <c r="K11" s="10"/>
      <c r="L11" s="10"/>
      <c r="M11" s="10"/>
      <c r="N11" s="10"/>
      <c r="O11" s="11"/>
    </row>
    <row r="12" spans="2:15" ht="20.1" customHeight="1">
      <c r="B12" s="12"/>
      <c r="C12" s="13"/>
      <c r="D12" s="13" t="s">
        <v>6</v>
      </c>
      <c r="E12" s="19">
        <v>536.07</v>
      </c>
      <c r="F12" s="19"/>
      <c r="G12" s="19"/>
      <c r="H12" s="19"/>
      <c r="I12" s="13"/>
      <c r="J12" s="13"/>
      <c r="K12" s="13"/>
      <c r="L12" s="13"/>
      <c r="M12" s="13"/>
      <c r="N12" s="13"/>
      <c r="O12" s="5"/>
    </row>
    <row r="13" spans="2:15" ht="20.1" customHeight="1">
      <c r="B13" s="12"/>
      <c r="C13" s="13"/>
      <c r="D13" s="13" t="s">
        <v>7</v>
      </c>
      <c r="E13" s="19">
        <v>1192</v>
      </c>
      <c r="F13" s="19"/>
      <c r="G13" s="19"/>
      <c r="H13" s="19"/>
      <c r="I13" s="13"/>
      <c r="J13" s="13"/>
      <c r="K13" s="13"/>
      <c r="L13" s="13"/>
      <c r="M13" s="13"/>
      <c r="N13" s="13"/>
      <c r="O13" s="5"/>
    </row>
    <row r="14" spans="2:15" ht="20.1" customHeight="1">
      <c r="B14" s="12"/>
      <c r="C14" s="13"/>
      <c r="D14" s="13" t="s">
        <v>8</v>
      </c>
      <c r="E14" s="20" t="s">
        <v>169</v>
      </c>
      <c r="F14" s="20"/>
      <c r="G14" s="20"/>
      <c r="H14" s="20"/>
      <c r="I14" s="13"/>
      <c r="J14" s="13"/>
      <c r="K14" s="13"/>
      <c r="L14" s="13"/>
      <c r="M14" s="13"/>
      <c r="N14" s="13"/>
      <c r="O14" s="5"/>
    </row>
    <row r="15" spans="2:15" ht="20.1" customHeight="1">
      <c r="B15" s="12"/>
      <c r="C15" s="13"/>
      <c r="D15" s="13" t="s">
        <v>9</v>
      </c>
      <c r="E15" s="21" t="s">
        <v>170</v>
      </c>
      <c r="F15" s="21"/>
      <c r="G15" s="21"/>
      <c r="H15" s="21"/>
      <c r="I15" s="13"/>
      <c r="J15" s="13"/>
      <c r="K15" s="13"/>
      <c r="L15" s="13"/>
      <c r="M15" s="13"/>
      <c r="N15" s="13"/>
      <c r="O15" s="5"/>
    </row>
    <row r="16" spans="2:15" ht="20.1" customHeight="1">
      <c r="B16" s="12"/>
      <c r="C16" s="13"/>
      <c r="D16" s="13" t="s">
        <v>10</v>
      </c>
      <c r="E16" s="19" t="s">
        <v>171</v>
      </c>
      <c r="F16" s="19"/>
      <c r="G16" s="19"/>
      <c r="H16" s="19"/>
      <c r="I16" s="78"/>
      <c r="J16" s="78"/>
      <c r="K16" s="78"/>
      <c r="L16" s="78"/>
      <c r="M16" s="13"/>
      <c r="N16" s="13"/>
      <c r="O16" s="5"/>
    </row>
    <row r="17" spans="2:15" ht="20.1" customHeight="1">
      <c r="B17" s="12"/>
      <c r="C17" s="13"/>
      <c r="D17" s="13"/>
      <c r="E17" s="19"/>
      <c r="F17" s="19"/>
      <c r="G17" s="19"/>
      <c r="H17" s="19"/>
      <c r="I17" s="78"/>
      <c r="J17" s="78"/>
      <c r="K17" s="78"/>
      <c r="L17" s="78"/>
      <c r="M17" s="13"/>
      <c r="N17" s="13"/>
      <c r="O17" s="5"/>
    </row>
    <row r="18" spans="2:15" ht="20.1" customHeight="1" thickBot="1">
      <c r="B18" s="15"/>
      <c r="C18" s="16"/>
      <c r="D18" s="16"/>
      <c r="E18" s="23"/>
      <c r="F18" s="23"/>
      <c r="G18" s="23"/>
      <c r="H18" s="23"/>
      <c r="I18" s="16"/>
      <c r="J18" s="16"/>
      <c r="K18" s="16"/>
      <c r="L18" s="16"/>
      <c r="M18" s="16"/>
      <c r="N18" s="16"/>
      <c r="O18" s="18"/>
    </row>
    <row r="19" spans="2:15" ht="20.1" customHeight="1" thickBot="1">
      <c r="B19" s="12"/>
      <c r="C19" s="13"/>
      <c r="D19" s="13"/>
      <c r="E19" s="24"/>
      <c r="F19" s="24"/>
      <c r="G19" s="24"/>
      <c r="H19" s="24"/>
      <c r="I19" s="13"/>
      <c r="J19" s="13"/>
      <c r="K19" s="13"/>
      <c r="L19" s="13"/>
      <c r="M19" s="13"/>
      <c r="N19" s="13"/>
      <c r="O19" s="5"/>
    </row>
    <row r="20" spans="2:15" ht="20.1" customHeight="1">
      <c r="B20" s="25" t="s">
        <v>11</v>
      </c>
      <c r="C20" s="26"/>
      <c r="D20" s="26" t="s">
        <v>12</v>
      </c>
      <c r="E20" s="27"/>
      <c r="F20" s="27"/>
      <c r="G20" s="27"/>
      <c r="H20" s="27"/>
      <c r="I20" s="28"/>
      <c r="J20" s="28"/>
      <c r="K20" s="28"/>
      <c r="L20" s="28"/>
      <c r="M20" s="28"/>
      <c r="N20" s="28"/>
      <c r="O20" s="11"/>
    </row>
    <row r="21" spans="2:15" ht="20.1" customHeight="1">
      <c r="B21" s="2"/>
      <c r="C21" s="3"/>
      <c r="D21" s="13" t="s">
        <v>13</v>
      </c>
      <c r="E21" s="29">
        <v>1176</v>
      </c>
      <c r="F21" s="29"/>
      <c r="G21" s="29"/>
      <c r="H21" s="29"/>
      <c r="I21" s="3"/>
      <c r="J21" s="3"/>
      <c r="K21" s="3"/>
      <c r="L21" s="3"/>
      <c r="M21" s="3"/>
      <c r="N21" s="3"/>
      <c r="O21" s="5"/>
    </row>
    <row r="22" spans="2:15" ht="20.1" customHeight="1">
      <c r="B22" s="2"/>
      <c r="C22" s="3"/>
      <c r="D22" s="13" t="s">
        <v>14</v>
      </c>
      <c r="E22" s="29">
        <v>278</v>
      </c>
      <c r="F22" s="29"/>
      <c r="G22" s="29"/>
      <c r="H22" s="29"/>
      <c r="I22" s="3"/>
      <c r="J22" s="3"/>
      <c r="K22" s="3"/>
      <c r="L22" s="3"/>
      <c r="M22" s="3"/>
      <c r="N22" s="3"/>
      <c r="O22" s="5"/>
    </row>
    <row r="23" spans="2:15" ht="20.1" customHeight="1">
      <c r="B23" s="2"/>
      <c r="C23" s="3"/>
      <c r="D23" s="13" t="s">
        <v>15</v>
      </c>
      <c r="E23" s="29">
        <v>487</v>
      </c>
      <c r="F23" s="29"/>
      <c r="G23" s="29"/>
      <c r="H23" s="29"/>
      <c r="I23" s="3"/>
      <c r="J23" s="3"/>
      <c r="K23" s="3"/>
      <c r="L23" s="3"/>
      <c r="M23" s="3"/>
      <c r="N23" s="3"/>
      <c r="O23" s="5"/>
    </row>
    <row r="24" spans="2:15" ht="20.1" customHeight="1" thickBot="1">
      <c r="B24" s="30"/>
      <c r="C24" s="31"/>
      <c r="D24" s="16" t="s">
        <v>16</v>
      </c>
      <c r="E24" s="32">
        <v>82</v>
      </c>
      <c r="F24" s="32"/>
      <c r="G24" s="32"/>
      <c r="H24" s="32"/>
      <c r="I24" s="31"/>
      <c r="J24" s="31"/>
      <c r="K24" s="31"/>
      <c r="L24" s="31"/>
      <c r="M24" s="31"/>
      <c r="N24" s="31"/>
      <c r="O24" s="18"/>
    </row>
    <row r="25" spans="2:15" ht="24.95" customHeight="1">
      <c r="B25" s="33" t="s">
        <v>17</v>
      </c>
      <c r="C25" s="34"/>
      <c r="D25" s="35" t="s">
        <v>18</v>
      </c>
      <c r="E25" s="97" t="s">
        <v>172</v>
      </c>
      <c r="F25" s="97" t="s">
        <v>173</v>
      </c>
      <c r="G25" s="97" t="s">
        <v>174</v>
      </c>
      <c r="H25" s="36"/>
      <c r="I25" s="28"/>
      <c r="J25" s="28"/>
      <c r="K25" s="28"/>
      <c r="L25" s="28"/>
      <c r="M25" s="28"/>
      <c r="N25" s="28"/>
      <c r="O25" s="11"/>
    </row>
    <row r="26" spans="2:15" ht="35.1" customHeight="1">
      <c r="B26" s="2"/>
      <c r="C26" s="3"/>
      <c r="D26" s="13" t="s">
        <v>19</v>
      </c>
      <c r="E26" s="19">
        <v>151</v>
      </c>
      <c r="F26" s="19"/>
      <c r="G26" s="19"/>
      <c r="H26" s="19"/>
      <c r="I26" s="3"/>
      <c r="J26" s="3"/>
      <c r="K26" s="3"/>
      <c r="L26" s="3"/>
      <c r="M26" s="3"/>
      <c r="N26" s="3"/>
      <c r="O26" s="5"/>
    </row>
    <row r="27" spans="2:15" ht="35.1" customHeight="1">
      <c r="B27" s="2"/>
      <c r="C27" s="3"/>
      <c r="D27" s="13" t="s">
        <v>20</v>
      </c>
      <c r="E27" s="98">
        <v>6519</v>
      </c>
      <c r="F27" s="98">
        <v>4539</v>
      </c>
      <c r="G27" s="98">
        <v>6768</v>
      </c>
      <c r="H27" s="19"/>
      <c r="I27" s="3"/>
      <c r="J27" s="3"/>
      <c r="K27" s="3"/>
      <c r="L27" s="3"/>
      <c r="M27" s="3"/>
      <c r="N27" s="3"/>
      <c r="O27" s="5"/>
    </row>
    <row r="28" spans="2:15" ht="60" customHeight="1">
      <c r="B28" s="2"/>
      <c r="C28" s="3"/>
      <c r="D28" s="13" t="s">
        <v>21</v>
      </c>
      <c r="E28" s="99">
        <v>23</v>
      </c>
      <c r="F28" s="99">
        <v>15</v>
      </c>
      <c r="G28" s="99">
        <v>21</v>
      </c>
      <c r="H28" s="19"/>
      <c r="I28" s="3"/>
      <c r="J28" s="3"/>
      <c r="K28" s="3"/>
      <c r="L28" s="3"/>
      <c r="M28" s="3"/>
      <c r="N28" s="3"/>
      <c r="O28" s="5"/>
    </row>
    <row r="29" spans="2:15" ht="60" customHeight="1">
      <c r="B29" s="2"/>
      <c r="C29" s="3"/>
      <c r="D29" s="13" t="s">
        <v>22</v>
      </c>
      <c r="E29" s="99">
        <v>10.48</v>
      </c>
      <c r="F29" s="99">
        <v>10.21</v>
      </c>
      <c r="G29" s="99">
        <v>7.96</v>
      </c>
      <c r="H29" s="19"/>
      <c r="I29" s="3"/>
      <c r="J29" s="3"/>
      <c r="K29" s="3"/>
      <c r="L29" s="3"/>
      <c r="M29" s="3"/>
      <c r="N29" s="3"/>
      <c r="O29" s="5"/>
    </row>
    <row r="30" spans="2:15" ht="60" customHeight="1" thickBot="1">
      <c r="B30" s="30"/>
      <c r="C30" s="31"/>
      <c r="D30" s="16" t="s">
        <v>23</v>
      </c>
      <c r="E30" s="99">
        <v>71.78</v>
      </c>
      <c r="F30" s="99">
        <v>80.95</v>
      </c>
      <c r="G30" s="99">
        <v>74.45</v>
      </c>
      <c r="H30" s="37"/>
      <c r="I30" s="31"/>
      <c r="J30" s="31"/>
      <c r="K30" s="31"/>
      <c r="L30" s="31"/>
      <c r="M30" s="31"/>
      <c r="N30" s="31"/>
      <c r="O30" s="18"/>
    </row>
    <row r="31" spans="2:15" ht="15" thickBot="1">
      <c r="B31" s="2"/>
      <c r="C31" s="3"/>
      <c r="D31" s="3"/>
      <c r="E31" s="38"/>
      <c r="F31" s="38"/>
      <c r="G31" s="38"/>
      <c r="H31" s="38"/>
      <c r="I31" s="3"/>
      <c r="J31" s="3"/>
      <c r="K31" s="3"/>
      <c r="L31" s="3"/>
      <c r="M31" s="3"/>
      <c r="N31" s="3"/>
      <c r="O31" s="5"/>
    </row>
    <row r="32" spans="2:15" ht="20.1" customHeight="1">
      <c r="B32" s="25" t="s">
        <v>24</v>
      </c>
      <c r="C32" s="26"/>
      <c r="D32" s="26" t="s">
        <v>25</v>
      </c>
      <c r="E32" s="36"/>
      <c r="F32" s="36"/>
      <c r="G32" s="36"/>
      <c r="H32" s="36"/>
      <c r="I32" s="28"/>
      <c r="J32" s="28"/>
      <c r="K32" s="28"/>
      <c r="L32" s="28"/>
      <c r="M32" s="28"/>
      <c r="N32" s="28"/>
      <c r="O32" s="11"/>
    </row>
    <row r="33" spans="2:15" ht="20.1" customHeight="1">
      <c r="B33" s="2"/>
      <c r="C33" s="3"/>
      <c r="D33" s="13" t="s">
        <v>26</v>
      </c>
      <c r="E33" s="39">
        <v>283.47</v>
      </c>
      <c r="F33" s="39"/>
      <c r="G33" s="39"/>
      <c r="H33" s="39"/>
      <c r="I33" s="3"/>
      <c r="J33" s="3"/>
      <c r="K33" s="3"/>
      <c r="L33" s="3"/>
      <c r="M33" s="3"/>
      <c r="N33" s="3"/>
      <c r="O33" s="5"/>
    </row>
    <row r="34" spans="2:15" ht="20.1" customHeight="1">
      <c r="B34" s="2"/>
      <c r="C34" s="3"/>
      <c r="D34" s="13" t="s">
        <v>27</v>
      </c>
      <c r="E34" s="39">
        <v>32.7</v>
      </c>
      <c r="F34" s="39"/>
      <c r="G34" s="39"/>
      <c r="H34" s="39"/>
      <c r="I34" s="3"/>
      <c r="J34" s="3"/>
      <c r="K34" s="3"/>
      <c r="L34" s="3"/>
      <c r="M34" s="3"/>
      <c r="N34" s="3"/>
      <c r="O34" s="5"/>
    </row>
    <row r="35" spans="2:15" ht="20.1" customHeight="1">
      <c r="B35" s="2"/>
      <c r="C35" s="3"/>
      <c r="D35" s="13" t="s">
        <v>28</v>
      </c>
      <c r="E35" s="39">
        <v>36.44</v>
      </c>
      <c r="F35" s="39"/>
      <c r="G35" s="39"/>
      <c r="H35" s="39"/>
      <c r="I35" s="3"/>
      <c r="J35" s="3"/>
      <c r="K35" s="3"/>
      <c r="L35" s="3"/>
      <c r="M35" s="3"/>
      <c r="N35" s="3"/>
      <c r="O35" s="5"/>
    </row>
    <row r="36" spans="2:15" ht="20.1" customHeight="1">
      <c r="B36" s="2"/>
      <c r="C36" s="3"/>
      <c r="D36" s="13" t="s">
        <v>29</v>
      </c>
      <c r="E36" s="39">
        <v>58.73</v>
      </c>
      <c r="F36" s="39"/>
      <c r="G36" s="39"/>
      <c r="H36" s="39"/>
      <c r="I36" s="3"/>
      <c r="J36" s="3"/>
      <c r="K36" s="3"/>
      <c r="L36" s="3"/>
      <c r="M36" s="3"/>
      <c r="N36" s="3"/>
      <c r="O36" s="5"/>
    </row>
    <row r="37" spans="2:15" ht="20.1" customHeight="1">
      <c r="B37" s="2"/>
      <c r="C37" s="3"/>
      <c r="D37" s="13" t="s">
        <v>30</v>
      </c>
      <c r="E37" s="39">
        <v>15.47</v>
      </c>
      <c r="F37" s="39"/>
      <c r="G37" s="39"/>
      <c r="H37" s="39"/>
      <c r="I37" s="3"/>
      <c r="J37" s="3"/>
      <c r="K37" s="3"/>
      <c r="L37" s="3"/>
      <c r="M37" s="3"/>
      <c r="N37" s="3"/>
      <c r="O37" s="5"/>
    </row>
    <row r="38" spans="2:15" ht="20.1" customHeight="1">
      <c r="B38" s="2"/>
      <c r="C38" s="3"/>
      <c r="D38" s="13" t="s">
        <v>31</v>
      </c>
      <c r="E38" s="39">
        <v>10.145</v>
      </c>
      <c r="F38" s="39"/>
      <c r="G38" s="39"/>
      <c r="H38" s="39"/>
      <c r="I38" s="3"/>
      <c r="J38" s="3"/>
      <c r="K38" s="3"/>
      <c r="L38" s="3"/>
      <c r="M38" s="3"/>
      <c r="N38" s="3"/>
      <c r="O38" s="5"/>
    </row>
    <row r="39" spans="2:15" ht="20.1" customHeight="1" thickBot="1">
      <c r="B39" s="30"/>
      <c r="C39" s="31"/>
      <c r="D39" s="16" t="s">
        <v>32</v>
      </c>
      <c r="E39" s="40">
        <f>E12-E33-E34-E35-E36-E37-E38</f>
        <v>99.11500000000005</v>
      </c>
      <c r="F39" s="40"/>
      <c r="G39" s="40"/>
      <c r="H39" s="40"/>
      <c r="I39" s="31"/>
      <c r="J39" s="31"/>
      <c r="K39" s="31"/>
      <c r="L39" s="31"/>
      <c r="M39" s="31"/>
      <c r="N39" s="31"/>
      <c r="O39" s="18"/>
    </row>
    <row r="40" spans="2:15" ht="15" thickBot="1">
      <c r="B40" s="2"/>
      <c r="C40" s="3"/>
      <c r="D40" s="3"/>
      <c r="E40" s="38"/>
      <c r="F40" s="38"/>
      <c r="G40" s="38"/>
      <c r="H40" s="38"/>
      <c r="I40" s="3"/>
      <c r="J40" s="3"/>
      <c r="K40" s="3"/>
      <c r="L40" s="3"/>
      <c r="M40" s="3"/>
      <c r="N40" s="3"/>
      <c r="O40" s="5"/>
    </row>
    <row r="41" spans="2:15" ht="15">
      <c r="B41" s="25" t="s">
        <v>33</v>
      </c>
      <c r="C41" s="26"/>
      <c r="D41" s="26" t="s">
        <v>34</v>
      </c>
      <c r="E41" s="36"/>
      <c r="F41" s="36"/>
      <c r="G41" s="36"/>
      <c r="H41" s="36"/>
      <c r="I41" s="28"/>
      <c r="J41" s="28"/>
      <c r="K41" s="28"/>
      <c r="L41" s="28"/>
      <c r="M41" s="28"/>
      <c r="N41" s="28"/>
      <c r="O41" s="11"/>
    </row>
    <row r="42" spans="2:15" ht="20.1" customHeight="1">
      <c r="B42" s="2"/>
      <c r="C42" s="3"/>
      <c r="D42" s="13" t="s">
        <v>35</v>
      </c>
      <c r="E42" s="39">
        <f>E36</f>
        <v>58.73</v>
      </c>
      <c r="F42" s="39"/>
      <c r="G42" s="39"/>
      <c r="H42" s="39"/>
      <c r="I42" s="3"/>
      <c r="J42" s="3"/>
      <c r="K42" s="3"/>
      <c r="L42" s="3"/>
      <c r="M42" s="3"/>
      <c r="N42" s="3"/>
      <c r="O42" s="5"/>
    </row>
    <row r="43" spans="2:15" ht="20.1" customHeight="1">
      <c r="B43" s="2"/>
      <c r="C43" s="3"/>
      <c r="D43" s="13" t="s">
        <v>36</v>
      </c>
      <c r="E43" s="39">
        <f>E12-E42-E44-E45</f>
        <v>235.86</v>
      </c>
      <c r="F43" s="19"/>
      <c r="G43" s="19"/>
      <c r="H43" s="19"/>
      <c r="I43" s="3"/>
      <c r="J43" s="3"/>
      <c r="K43" s="3"/>
      <c r="L43" s="3"/>
      <c r="M43" s="3"/>
      <c r="N43" s="3"/>
      <c r="O43" s="5"/>
    </row>
    <row r="44" spans="2:15" ht="20.1" customHeight="1">
      <c r="B44" s="2"/>
      <c r="C44" s="3"/>
      <c r="D44" s="13" t="s">
        <v>37</v>
      </c>
      <c r="E44" s="19">
        <v>187.245</v>
      </c>
      <c r="F44" s="19"/>
      <c r="G44" s="19"/>
      <c r="H44" s="19"/>
      <c r="I44" s="3"/>
      <c r="J44" s="3"/>
      <c r="K44" s="3"/>
      <c r="L44" s="3"/>
      <c r="M44" s="3"/>
      <c r="N44" s="3"/>
      <c r="O44" s="5"/>
    </row>
    <row r="45" spans="2:15" ht="20.1" customHeight="1">
      <c r="B45" s="2"/>
      <c r="C45" s="3"/>
      <c r="D45" s="13" t="s">
        <v>38</v>
      </c>
      <c r="E45" s="19">
        <v>54.235</v>
      </c>
      <c r="F45" s="19"/>
      <c r="G45" s="19"/>
      <c r="H45" s="19"/>
      <c r="I45" s="3"/>
      <c r="J45" s="3"/>
      <c r="K45" s="3"/>
      <c r="L45" s="3"/>
      <c r="M45" s="3"/>
      <c r="N45" s="3"/>
      <c r="O45" s="5"/>
    </row>
    <row r="46" spans="2:15" ht="20.1" customHeight="1" thickBot="1">
      <c r="B46" s="30"/>
      <c r="C46" s="31"/>
      <c r="D46" s="16" t="s">
        <v>39</v>
      </c>
      <c r="E46" s="37">
        <v>2450</v>
      </c>
      <c r="F46" s="37"/>
      <c r="G46" s="37"/>
      <c r="H46" s="37"/>
      <c r="I46" s="31"/>
      <c r="J46" s="31"/>
      <c r="K46" s="31"/>
      <c r="L46" s="31"/>
      <c r="M46" s="31"/>
      <c r="N46" s="31"/>
      <c r="O46" s="18"/>
    </row>
    <row r="47" spans="2:15" ht="15" thickBot="1">
      <c r="B47" s="2"/>
      <c r="C47" s="3"/>
      <c r="D47" s="3"/>
      <c r="E47" s="4"/>
      <c r="F47" s="4"/>
      <c r="G47" s="4"/>
      <c r="H47" s="4"/>
      <c r="I47" s="3"/>
      <c r="J47" s="3"/>
      <c r="K47" s="3"/>
      <c r="L47" s="3"/>
      <c r="M47" s="3"/>
      <c r="N47" s="3"/>
      <c r="O47" s="5"/>
    </row>
    <row r="48" spans="2:15" ht="15">
      <c r="B48" s="25" t="s">
        <v>40</v>
      </c>
      <c r="C48" s="26"/>
      <c r="D48" s="26" t="s">
        <v>41</v>
      </c>
      <c r="E48" s="41"/>
      <c r="F48" s="41"/>
      <c r="G48" s="41"/>
      <c r="H48" s="41"/>
      <c r="I48" s="28"/>
      <c r="J48" s="28"/>
      <c r="K48" s="28"/>
      <c r="L48" s="28"/>
      <c r="M48" s="28"/>
      <c r="N48" s="28"/>
      <c r="O48" s="11"/>
    </row>
    <row r="49" spans="2:15" ht="20.1" customHeight="1">
      <c r="B49" s="2"/>
      <c r="C49" s="3"/>
      <c r="D49" s="13" t="s">
        <v>42</v>
      </c>
      <c r="E49" s="19">
        <v>9</v>
      </c>
      <c r="F49" s="19"/>
      <c r="G49" s="19"/>
      <c r="H49" s="19"/>
      <c r="I49" s="3"/>
      <c r="J49" s="3"/>
      <c r="K49" s="3"/>
      <c r="L49" s="3"/>
      <c r="M49" s="3"/>
      <c r="N49" s="3"/>
      <c r="O49" s="5"/>
    </row>
    <row r="50" spans="2:15" ht="20.1" customHeight="1">
      <c r="B50" s="2"/>
      <c r="C50" s="3"/>
      <c r="D50" s="13" t="s">
        <v>43</v>
      </c>
      <c r="E50" s="19">
        <v>7</v>
      </c>
      <c r="F50" s="19"/>
      <c r="G50" s="19"/>
      <c r="H50" s="19"/>
      <c r="I50" s="3"/>
      <c r="J50" s="3"/>
      <c r="K50" s="3"/>
      <c r="L50" s="3"/>
      <c r="M50" s="3"/>
      <c r="N50" s="3"/>
      <c r="O50" s="5"/>
    </row>
    <row r="51" spans="2:15" ht="20.1" customHeight="1">
      <c r="B51" s="2"/>
      <c r="C51" s="3"/>
      <c r="D51" s="13" t="s">
        <v>44</v>
      </c>
      <c r="E51" s="19">
        <v>10</v>
      </c>
      <c r="F51" s="19"/>
      <c r="G51" s="19"/>
      <c r="H51" s="19"/>
      <c r="I51" s="3"/>
      <c r="J51" s="3"/>
      <c r="K51" s="3"/>
      <c r="L51" s="3"/>
      <c r="M51" s="3"/>
      <c r="N51" s="3"/>
      <c r="O51" s="5"/>
    </row>
    <row r="52" spans="2:15" ht="20.1" customHeight="1" thickBot="1">
      <c r="B52" s="30"/>
      <c r="C52" s="31"/>
      <c r="D52" s="31"/>
      <c r="E52" s="42"/>
      <c r="F52" s="42"/>
      <c r="G52" s="42"/>
      <c r="H52" s="42"/>
      <c r="I52" s="31"/>
      <c r="J52" s="31"/>
      <c r="K52" s="31"/>
      <c r="L52" s="31"/>
      <c r="M52" s="31"/>
      <c r="N52" s="31"/>
      <c r="O52" s="18"/>
    </row>
    <row r="53" spans="2:15" ht="15" thickBot="1">
      <c r="B53" s="2"/>
      <c r="C53" s="3"/>
      <c r="D53" s="3"/>
      <c r="E53" s="4"/>
      <c r="F53" s="4"/>
      <c r="G53" s="4"/>
      <c r="H53" s="4"/>
      <c r="I53" s="3"/>
      <c r="J53" s="3"/>
      <c r="K53" s="3"/>
      <c r="L53" s="3"/>
      <c r="M53" s="3"/>
      <c r="N53" s="3"/>
      <c r="O53" s="5"/>
    </row>
    <row r="54" spans="2:15" ht="15">
      <c r="B54" s="7" t="s">
        <v>45</v>
      </c>
      <c r="C54" s="8"/>
      <c r="D54" s="8" t="s">
        <v>46</v>
      </c>
      <c r="E54" s="9"/>
      <c r="F54" s="9"/>
      <c r="G54" s="9"/>
      <c r="H54" s="9"/>
      <c r="I54" s="10"/>
      <c r="J54" s="10"/>
      <c r="K54" s="10"/>
      <c r="L54" s="10"/>
      <c r="M54" s="10"/>
      <c r="N54" s="10"/>
      <c r="O54" s="11"/>
    </row>
    <row r="55" spans="2:15" ht="30" customHeight="1">
      <c r="B55" s="12"/>
      <c r="C55" s="13"/>
      <c r="D55" s="13" t="s">
        <v>47</v>
      </c>
      <c r="E55" s="43">
        <v>0.85</v>
      </c>
      <c r="F55" s="43"/>
      <c r="G55" s="43"/>
      <c r="H55" s="43"/>
      <c r="I55" s="13"/>
      <c r="J55" s="13"/>
      <c r="K55" s="13"/>
      <c r="L55" s="13"/>
      <c r="M55" s="13"/>
      <c r="N55" s="13"/>
      <c r="O55" s="5"/>
    </row>
    <row r="56" spans="2:15" ht="30" customHeight="1">
      <c r="B56" s="12"/>
      <c r="C56" s="13"/>
      <c r="D56" s="13" t="s">
        <v>48</v>
      </c>
      <c r="E56" s="43">
        <v>0.06</v>
      </c>
      <c r="F56" s="43"/>
      <c r="G56" s="43"/>
      <c r="H56" s="43"/>
      <c r="I56" s="13"/>
      <c r="J56" s="13"/>
      <c r="K56" s="13"/>
      <c r="L56" s="13"/>
      <c r="M56" s="13"/>
      <c r="N56" s="13"/>
      <c r="O56" s="5"/>
    </row>
    <row r="57" spans="2:15" ht="30" customHeight="1">
      <c r="B57" s="12"/>
      <c r="C57" s="13"/>
      <c r="D57" s="13" t="s">
        <v>49</v>
      </c>
      <c r="E57" s="43">
        <v>0.05</v>
      </c>
      <c r="F57" s="43"/>
      <c r="G57" s="43"/>
      <c r="H57" s="43"/>
      <c r="I57" s="13"/>
      <c r="J57" s="13"/>
      <c r="K57" s="13"/>
      <c r="L57" s="13"/>
      <c r="M57" s="13"/>
      <c r="N57" s="13"/>
      <c r="O57" s="5"/>
    </row>
    <row r="58" spans="2:15" ht="15">
      <c r="B58" s="12"/>
      <c r="C58" s="13"/>
      <c r="D58" s="13" t="s">
        <v>50</v>
      </c>
      <c r="E58" s="43">
        <v>0.02</v>
      </c>
      <c r="F58" s="43"/>
      <c r="G58" s="43"/>
      <c r="H58" s="43"/>
      <c r="I58" s="13"/>
      <c r="J58" s="13"/>
      <c r="K58" s="13"/>
      <c r="L58" s="13"/>
      <c r="M58" s="13"/>
      <c r="N58" s="13"/>
      <c r="O58" s="5"/>
    </row>
    <row r="59" spans="2:15" ht="15">
      <c r="B59" s="12"/>
      <c r="C59" s="13"/>
      <c r="D59" s="13" t="s">
        <v>51</v>
      </c>
      <c r="E59" s="43">
        <v>0.02</v>
      </c>
      <c r="F59" s="43"/>
      <c r="G59" s="43"/>
      <c r="H59" s="43"/>
      <c r="I59" s="13"/>
      <c r="J59" s="13"/>
      <c r="K59" s="13"/>
      <c r="L59" s="13"/>
      <c r="M59" s="13"/>
      <c r="N59" s="13"/>
      <c r="O59" s="5"/>
    </row>
    <row r="60" spans="2:15" ht="15" thickBot="1">
      <c r="B60" s="30"/>
      <c r="C60" s="31"/>
      <c r="D60" s="31"/>
      <c r="E60" s="42"/>
      <c r="F60" s="42"/>
      <c r="G60" s="42"/>
      <c r="H60" s="42"/>
      <c r="I60" s="31"/>
      <c r="J60" s="31"/>
      <c r="K60" s="31"/>
      <c r="L60" s="31"/>
      <c r="M60" s="31"/>
      <c r="N60" s="31"/>
      <c r="O60" s="18"/>
    </row>
    <row r="61" spans="2:15" ht="30" customHeight="1">
      <c r="B61" s="25" t="s">
        <v>52</v>
      </c>
      <c r="C61" s="26"/>
      <c r="D61" s="26" t="s">
        <v>53</v>
      </c>
      <c r="E61" s="44"/>
      <c r="F61" s="44"/>
      <c r="G61" s="44"/>
      <c r="H61" s="44"/>
      <c r="I61" s="28"/>
      <c r="J61" s="28"/>
      <c r="K61" s="28"/>
      <c r="L61" s="28"/>
      <c r="M61" s="28"/>
      <c r="N61" s="28"/>
      <c r="O61" s="11"/>
    </row>
    <row r="62" spans="2:15" ht="30" customHeight="1">
      <c r="B62" s="2"/>
      <c r="C62" s="3"/>
      <c r="D62" s="13" t="s">
        <v>54</v>
      </c>
      <c r="E62" s="19"/>
      <c r="F62" s="19"/>
      <c r="G62" s="19"/>
      <c r="H62" s="19"/>
      <c r="I62" s="3"/>
      <c r="J62" s="3"/>
      <c r="K62" s="3"/>
      <c r="L62" s="3"/>
      <c r="M62" s="3"/>
      <c r="N62" s="3"/>
      <c r="O62" s="5"/>
    </row>
    <row r="63" spans="2:15" ht="39.95" customHeight="1">
      <c r="B63" s="2"/>
      <c r="C63" s="3"/>
      <c r="D63" s="13" t="s">
        <v>55</v>
      </c>
      <c r="E63" s="19"/>
      <c r="F63" s="19"/>
      <c r="G63" s="19"/>
      <c r="H63" s="19"/>
      <c r="I63" s="3"/>
      <c r="J63" s="3"/>
      <c r="K63" s="3"/>
      <c r="L63" s="3"/>
      <c r="M63" s="3"/>
      <c r="N63" s="3"/>
      <c r="O63" s="5"/>
    </row>
    <row r="64" spans="2:15" ht="33.75" customHeight="1">
      <c r="B64" s="2"/>
      <c r="C64" s="3"/>
      <c r="D64" s="13" t="s">
        <v>56</v>
      </c>
      <c r="E64" s="19"/>
      <c r="F64" s="19"/>
      <c r="G64" s="19"/>
      <c r="H64" s="19"/>
      <c r="I64" s="3"/>
      <c r="J64" s="3"/>
      <c r="K64" s="3"/>
      <c r="L64" s="3"/>
      <c r="M64" s="3"/>
      <c r="N64" s="3"/>
      <c r="O64" s="5"/>
    </row>
    <row r="65" spans="2:15" ht="27.75" customHeight="1">
      <c r="B65" s="2"/>
      <c r="C65" s="45"/>
      <c r="D65" s="46" t="s">
        <v>57</v>
      </c>
      <c r="E65" s="47"/>
      <c r="F65" s="47"/>
      <c r="G65" s="47"/>
      <c r="H65" s="47"/>
      <c r="I65" s="3"/>
      <c r="J65" s="3"/>
      <c r="K65" s="3"/>
      <c r="L65" s="3"/>
      <c r="M65" s="3"/>
      <c r="N65" s="3"/>
      <c r="O65" s="5"/>
    </row>
    <row r="66" spans="2:15" ht="27" customHeight="1" thickBot="1">
      <c r="B66" s="30"/>
      <c r="C66" s="48"/>
      <c r="D66" s="49" t="s">
        <v>58</v>
      </c>
      <c r="E66" s="50"/>
      <c r="F66" s="50"/>
      <c r="G66" s="50"/>
      <c r="H66" s="50"/>
      <c r="I66" s="31"/>
      <c r="J66" s="31"/>
      <c r="K66" s="31"/>
      <c r="L66" s="31"/>
      <c r="M66" s="31"/>
      <c r="N66" s="31"/>
      <c r="O66" s="18"/>
    </row>
    <row r="67" spans="2:15" ht="60" customHeight="1">
      <c r="B67" s="51" t="s">
        <v>59</v>
      </c>
      <c r="C67" s="52"/>
      <c r="D67" s="52" t="s">
        <v>60</v>
      </c>
      <c r="E67" s="38"/>
      <c r="F67" s="38"/>
      <c r="G67" s="38"/>
      <c r="H67" s="38"/>
      <c r="I67" s="3"/>
      <c r="J67" s="3"/>
      <c r="K67" s="3"/>
      <c r="L67" s="3"/>
      <c r="M67" s="3"/>
      <c r="N67" s="3"/>
      <c r="O67" s="5"/>
    </row>
    <row r="68" spans="2:15" ht="15">
      <c r="B68" s="2"/>
      <c r="C68" s="3"/>
      <c r="D68" s="3"/>
      <c r="E68" s="38"/>
      <c r="F68" s="38"/>
      <c r="G68" s="38"/>
      <c r="H68" s="38"/>
      <c r="I68" s="3"/>
      <c r="J68" s="3"/>
      <c r="K68" s="3"/>
      <c r="L68" s="3"/>
      <c r="M68" s="3"/>
      <c r="N68" s="3"/>
      <c r="O68" s="5"/>
    </row>
    <row r="69" spans="2:15" ht="15">
      <c r="B69" s="2"/>
      <c r="C69" s="3"/>
      <c r="D69" s="13" t="s">
        <v>61</v>
      </c>
      <c r="E69" s="53"/>
      <c r="F69" s="53"/>
      <c r="G69" s="53"/>
      <c r="H69" s="53"/>
      <c r="I69" s="3"/>
      <c r="J69" s="3"/>
      <c r="K69" s="3"/>
      <c r="L69" s="3"/>
      <c r="M69" s="3"/>
      <c r="N69" s="3"/>
      <c r="O69" s="5"/>
    </row>
    <row r="70" spans="2:15" ht="35.25" customHeight="1">
      <c r="B70" s="2"/>
      <c r="C70" s="3"/>
      <c r="D70" s="13" t="s">
        <v>62</v>
      </c>
      <c r="E70" s="53"/>
      <c r="F70" s="53"/>
      <c r="G70" s="53"/>
      <c r="H70" s="53"/>
      <c r="I70" s="3"/>
      <c r="J70" s="3"/>
      <c r="K70" s="3"/>
      <c r="L70" s="3"/>
      <c r="M70" s="3"/>
      <c r="N70" s="3"/>
      <c r="O70" s="5"/>
    </row>
    <row r="71" spans="2:15" ht="39" customHeight="1" thickBot="1">
      <c r="B71" s="30"/>
      <c r="C71" s="31"/>
      <c r="D71" s="16" t="s">
        <v>63</v>
      </c>
      <c r="E71" s="54"/>
      <c r="F71" s="54"/>
      <c r="G71" s="54"/>
      <c r="H71" s="54"/>
      <c r="I71" s="31"/>
      <c r="J71" s="31"/>
      <c r="K71" s="31"/>
      <c r="L71" s="31"/>
      <c r="M71" s="31"/>
      <c r="N71" s="31"/>
      <c r="O71" s="18"/>
    </row>
    <row r="72" spans="2:15" ht="15" thickBot="1">
      <c r="B72" s="2"/>
      <c r="C72" s="3"/>
      <c r="D72" s="3"/>
      <c r="E72" s="4"/>
      <c r="F72" s="4"/>
      <c r="G72" s="4"/>
      <c r="H72" s="4"/>
      <c r="I72" s="3"/>
      <c r="J72" s="3"/>
      <c r="K72" s="3"/>
      <c r="L72" s="3"/>
      <c r="M72" s="3"/>
      <c r="N72" s="3"/>
      <c r="O72" s="5"/>
    </row>
    <row r="73" spans="2:15" ht="15">
      <c r="B73" s="55" t="s">
        <v>64</v>
      </c>
      <c r="C73" s="56"/>
      <c r="D73" s="79" t="s">
        <v>65</v>
      </c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1"/>
    </row>
    <row r="74" spans="2:15" s="58" customFormat="1" ht="60" customHeight="1">
      <c r="B74" s="82" t="s">
        <v>66</v>
      </c>
      <c r="C74" s="83" t="s">
        <v>67</v>
      </c>
      <c r="D74" s="84" t="s">
        <v>68</v>
      </c>
      <c r="E74" s="83" t="s">
        <v>69</v>
      </c>
      <c r="F74" s="86" t="s">
        <v>70</v>
      </c>
      <c r="G74" s="87"/>
      <c r="H74" s="87"/>
      <c r="I74" s="57" t="s">
        <v>71</v>
      </c>
      <c r="J74" s="57" t="s">
        <v>72</v>
      </c>
      <c r="K74" s="57" t="s">
        <v>73</v>
      </c>
      <c r="L74" s="57" t="s">
        <v>74</v>
      </c>
      <c r="M74" s="71" t="s">
        <v>75</v>
      </c>
      <c r="N74" s="71" t="s">
        <v>76</v>
      </c>
      <c r="O74" s="73" t="s">
        <v>77</v>
      </c>
    </row>
    <row r="75" spans="2:15" s="58" customFormat="1" ht="36" customHeight="1">
      <c r="B75" s="82"/>
      <c r="C75" s="83"/>
      <c r="D75" s="85"/>
      <c r="E75" s="83"/>
      <c r="F75" s="57" t="s">
        <v>78</v>
      </c>
      <c r="G75" s="57" t="s">
        <v>79</v>
      </c>
      <c r="H75" s="57" t="s">
        <v>80</v>
      </c>
      <c r="I75" s="57" t="s">
        <v>81</v>
      </c>
      <c r="J75" s="57" t="s">
        <v>81</v>
      </c>
      <c r="K75" s="57" t="s">
        <v>82</v>
      </c>
      <c r="L75" s="57" t="s">
        <v>83</v>
      </c>
      <c r="M75" s="72"/>
      <c r="N75" s="72"/>
      <c r="O75" s="74"/>
    </row>
    <row r="76" spans="2:15" ht="15" customHeight="1">
      <c r="B76" s="75" t="s">
        <v>84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7"/>
    </row>
    <row r="77" spans="2:15" ht="15" customHeight="1">
      <c r="B77" s="59">
        <v>1</v>
      </c>
      <c r="C77" s="60" t="s">
        <v>85</v>
      </c>
      <c r="D77" s="60" t="s">
        <v>86</v>
      </c>
      <c r="E77" s="60">
        <v>1</v>
      </c>
      <c r="F77" s="61">
        <v>124</v>
      </c>
      <c r="G77" s="61">
        <v>98</v>
      </c>
      <c r="H77" s="61"/>
      <c r="I77" s="101">
        <f>'[1]Sheet1'!C5/100000</f>
        <v>0.8790418</v>
      </c>
      <c r="J77" s="101">
        <f>I77*95/100</f>
        <v>0.83508971</v>
      </c>
      <c r="K77" s="62">
        <f>J77/0.0019</f>
        <v>439.5209</v>
      </c>
      <c r="L77" s="60">
        <v>1.214</v>
      </c>
      <c r="M77" s="63">
        <v>83.1952531098921</v>
      </c>
      <c r="N77" s="63">
        <v>22.0224876091497</v>
      </c>
      <c r="O77" s="60">
        <v>1</v>
      </c>
    </row>
    <row r="78" spans="2:15" ht="15" customHeight="1">
      <c r="B78" s="59">
        <v>2</v>
      </c>
      <c r="C78" s="60" t="s">
        <v>85</v>
      </c>
      <c r="D78" s="60" t="s">
        <v>87</v>
      </c>
      <c r="E78" s="60">
        <v>1</v>
      </c>
      <c r="F78" s="61">
        <v>98</v>
      </c>
      <c r="G78" s="61">
        <v>78</v>
      </c>
      <c r="H78" s="61"/>
      <c r="I78" s="101">
        <f>'[1]Sheet1'!C6/100000</f>
        <v>0.7798153999999999</v>
      </c>
      <c r="J78" s="101">
        <f aca="true" t="shared" si="0" ref="J78:J82">I78*95/100</f>
        <v>0.7408246299999999</v>
      </c>
      <c r="K78" s="62">
        <f aca="true" t="shared" si="1" ref="K78:K141">J78/0.0019</f>
        <v>389.9076999999999</v>
      </c>
      <c r="L78" s="60">
        <v>0.809</v>
      </c>
      <c r="M78" s="63">
        <v>83.2047127909492</v>
      </c>
      <c r="N78" s="63">
        <v>22.0286914433735</v>
      </c>
      <c r="O78" s="60">
        <v>1</v>
      </c>
    </row>
    <row r="79" spans="2:15" ht="15" customHeight="1">
      <c r="B79" s="59">
        <v>3</v>
      </c>
      <c r="C79" s="60" t="s">
        <v>85</v>
      </c>
      <c r="D79" s="60" t="s">
        <v>88</v>
      </c>
      <c r="E79" s="60">
        <v>1</v>
      </c>
      <c r="F79" s="61">
        <v>65</v>
      </c>
      <c r="G79" s="61">
        <v>45</v>
      </c>
      <c r="H79" s="61"/>
      <c r="I79" s="101">
        <f>'[1]Sheet1'!C7/100000</f>
        <v>0.6004817</v>
      </c>
      <c r="J79" s="101">
        <f t="shared" si="0"/>
        <v>0.570457615</v>
      </c>
      <c r="K79" s="62">
        <f t="shared" si="1"/>
        <v>300.24085</v>
      </c>
      <c r="L79" s="60">
        <v>0.433</v>
      </c>
      <c r="M79" s="63">
        <v>83.205962886868</v>
      </c>
      <c r="N79" s="63">
        <v>22.0270681844939</v>
      </c>
      <c r="O79" s="60">
        <v>1</v>
      </c>
    </row>
    <row r="80" spans="2:15" ht="15" customHeight="1">
      <c r="B80" s="59">
        <v>4</v>
      </c>
      <c r="C80" s="60" t="s">
        <v>85</v>
      </c>
      <c r="D80" s="60" t="s">
        <v>89</v>
      </c>
      <c r="E80" s="60">
        <v>1</v>
      </c>
      <c r="F80" s="61">
        <v>35</v>
      </c>
      <c r="G80" s="61">
        <v>30</v>
      </c>
      <c r="H80" s="61"/>
      <c r="I80" s="101">
        <f>'[1]Sheet1'!C8/100000</f>
        <v>0.3330418</v>
      </c>
      <c r="J80" s="101">
        <f t="shared" si="0"/>
        <v>0.31638971</v>
      </c>
      <c r="K80" s="62">
        <f t="shared" si="1"/>
        <v>166.52089999999998</v>
      </c>
      <c r="L80" s="60">
        <v>0.207</v>
      </c>
      <c r="M80" s="63">
        <v>83.2089108742585</v>
      </c>
      <c r="N80" s="63">
        <v>22.0228141267404</v>
      </c>
      <c r="O80" s="60">
        <v>1</v>
      </c>
    </row>
    <row r="81" spans="2:15" ht="15" customHeight="1">
      <c r="B81" s="59">
        <v>5</v>
      </c>
      <c r="C81" s="60" t="s">
        <v>85</v>
      </c>
      <c r="D81" s="60" t="s">
        <v>90</v>
      </c>
      <c r="E81" s="60">
        <v>1</v>
      </c>
      <c r="F81" s="61">
        <v>20</v>
      </c>
      <c r="G81" s="61">
        <v>30</v>
      </c>
      <c r="H81" s="61"/>
      <c r="I81" s="101">
        <f>'[1]Sheet1'!C9/100000</f>
        <v>0.26357240000000004</v>
      </c>
      <c r="J81" s="101">
        <f t="shared" si="0"/>
        <v>0.25039378</v>
      </c>
      <c r="K81" s="62">
        <f t="shared" si="1"/>
        <v>131.7862</v>
      </c>
      <c r="L81" s="60">
        <v>0.145</v>
      </c>
      <c r="M81" s="63">
        <v>83.1990313848705</v>
      </c>
      <c r="N81" s="63">
        <v>22.0223383439653</v>
      </c>
      <c r="O81" s="60">
        <v>1</v>
      </c>
    </row>
    <row r="82" spans="2:15" ht="15" customHeight="1">
      <c r="B82" s="59">
        <v>6</v>
      </c>
      <c r="C82" s="60" t="s">
        <v>85</v>
      </c>
      <c r="D82" s="60" t="s">
        <v>91</v>
      </c>
      <c r="E82" s="60">
        <v>1</v>
      </c>
      <c r="F82" s="61">
        <v>68</v>
      </c>
      <c r="G82" s="61">
        <v>55</v>
      </c>
      <c r="H82" s="61"/>
      <c r="I82" s="101">
        <f>'[1]Sheet1'!C10/100000</f>
        <v>0.6785688000000001</v>
      </c>
      <c r="J82" s="101">
        <f t="shared" si="0"/>
        <v>0.64464036</v>
      </c>
      <c r="K82" s="62">
        <f t="shared" si="1"/>
        <v>339.2844</v>
      </c>
      <c r="L82" s="60">
        <v>0.658</v>
      </c>
      <c r="M82" s="63">
        <v>83.2026977109607</v>
      </c>
      <c r="N82" s="63">
        <v>22.0250904208015</v>
      </c>
      <c r="O82" s="60">
        <v>1</v>
      </c>
    </row>
    <row r="83" spans="2:15" ht="15" customHeight="1">
      <c r="B83" s="59">
        <v>7</v>
      </c>
      <c r="C83" s="60" t="s">
        <v>92</v>
      </c>
      <c r="D83" s="60" t="s">
        <v>93</v>
      </c>
      <c r="E83" s="60">
        <v>1</v>
      </c>
      <c r="F83" s="61">
        <v>25</v>
      </c>
      <c r="G83" s="61">
        <v>25</v>
      </c>
      <c r="H83" s="61">
        <v>3</v>
      </c>
      <c r="I83" s="60">
        <v>1.999</v>
      </c>
      <c r="J83" s="60">
        <v>1.87</v>
      </c>
      <c r="K83" s="62">
        <f t="shared" si="1"/>
        <v>984.2105263157895</v>
      </c>
      <c r="L83" s="64">
        <v>2.5</v>
      </c>
      <c r="M83" s="63">
        <v>83.1954303622985</v>
      </c>
      <c r="N83" s="63">
        <v>22.0140447971609</v>
      </c>
      <c r="O83" s="60">
        <v>1</v>
      </c>
    </row>
    <row r="84" spans="2:15" ht="15" customHeight="1">
      <c r="B84" s="59">
        <v>8</v>
      </c>
      <c r="C84" s="60" t="s">
        <v>92</v>
      </c>
      <c r="D84" s="60" t="s">
        <v>94</v>
      </c>
      <c r="E84" s="60">
        <v>1</v>
      </c>
      <c r="F84" s="61">
        <v>25</v>
      </c>
      <c r="G84" s="61">
        <v>25</v>
      </c>
      <c r="H84" s="61">
        <v>3</v>
      </c>
      <c r="I84" s="60">
        <v>1.999</v>
      </c>
      <c r="J84" s="60">
        <v>1.87</v>
      </c>
      <c r="K84" s="62">
        <f t="shared" si="1"/>
        <v>984.2105263157895</v>
      </c>
      <c r="L84" s="64">
        <v>2.5</v>
      </c>
      <c r="M84" s="63">
        <v>83.2151520247784</v>
      </c>
      <c r="N84" s="63">
        <v>22.0183361712104</v>
      </c>
      <c r="O84" s="60">
        <v>1</v>
      </c>
    </row>
    <row r="85" spans="2:15" ht="15" customHeight="1">
      <c r="B85" s="59">
        <v>9</v>
      </c>
      <c r="C85" s="60" t="s">
        <v>92</v>
      </c>
      <c r="D85" s="60" t="s">
        <v>95</v>
      </c>
      <c r="E85" s="60">
        <v>1</v>
      </c>
      <c r="F85" s="61">
        <v>25</v>
      </c>
      <c r="G85" s="61">
        <v>25</v>
      </c>
      <c r="H85" s="61">
        <v>3</v>
      </c>
      <c r="I85" s="60">
        <v>1.999</v>
      </c>
      <c r="J85" s="60">
        <v>1.87</v>
      </c>
      <c r="K85" s="62">
        <f t="shared" si="1"/>
        <v>984.2105263157895</v>
      </c>
      <c r="L85" s="64">
        <v>2.5</v>
      </c>
      <c r="M85" s="63">
        <v>83.1987515126499</v>
      </c>
      <c r="N85" s="63">
        <v>22.017683136029</v>
      </c>
      <c r="O85" s="60">
        <v>1</v>
      </c>
    </row>
    <row r="86" spans="2:15" ht="15" customHeight="1">
      <c r="B86" s="59">
        <v>10</v>
      </c>
      <c r="C86" s="60" t="s">
        <v>92</v>
      </c>
      <c r="D86" s="60" t="s">
        <v>96</v>
      </c>
      <c r="E86" s="60">
        <v>1</v>
      </c>
      <c r="F86" s="61">
        <v>25</v>
      </c>
      <c r="G86" s="61">
        <v>25</v>
      </c>
      <c r="H86" s="61">
        <v>3</v>
      </c>
      <c r="I86" s="60">
        <v>1.999</v>
      </c>
      <c r="J86" s="60">
        <v>1.87</v>
      </c>
      <c r="K86" s="62">
        <f t="shared" si="1"/>
        <v>984.2105263157895</v>
      </c>
      <c r="L86" s="64">
        <v>2.5</v>
      </c>
      <c r="M86" s="63">
        <v>83.193396624162</v>
      </c>
      <c r="N86" s="63">
        <v>22.0179256919535</v>
      </c>
      <c r="O86" s="60">
        <v>1</v>
      </c>
    </row>
    <row r="87" spans="2:15" ht="15" customHeight="1">
      <c r="B87" s="59">
        <v>11</v>
      </c>
      <c r="C87" s="60" t="s">
        <v>97</v>
      </c>
      <c r="D87" s="60" t="s">
        <v>98</v>
      </c>
      <c r="E87" s="60">
        <v>1</v>
      </c>
      <c r="F87" s="61">
        <v>8</v>
      </c>
      <c r="G87" s="61">
        <v>3.5</v>
      </c>
      <c r="H87" s="61"/>
      <c r="I87" s="60">
        <v>1.2</v>
      </c>
      <c r="J87" s="60">
        <v>0.14675</v>
      </c>
      <c r="K87" s="62">
        <f t="shared" si="1"/>
        <v>77.23684210526315</v>
      </c>
      <c r="L87" s="64">
        <v>0</v>
      </c>
      <c r="M87" s="63">
        <v>83.2055803948331</v>
      </c>
      <c r="N87" s="63">
        <v>22.0191384715762</v>
      </c>
      <c r="O87" s="60">
        <v>1</v>
      </c>
    </row>
    <row r="88" spans="2:15" ht="15" customHeight="1">
      <c r="B88" s="59">
        <v>12</v>
      </c>
      <c r="C88" s="60" t="s">
        <v>99</v>
      </c>
      <c r="D88" s="60" t="s">
        <v>100</v>
      </c>
      <c r="E88" s="60">
        <v>1</v>
      </c>
      <c r="F88" s="60">
        <v>4.25</v>
      </c>
      <c r="G88" s="60">
        <v>2</v>
      </c>
      <c r="H88" s="60"/>
      <c r="I88" s="60">
        <v>0.45712</v>
      </c>
      <c r="J88" s="60">
        <v>0.07631</v>
      </c>
      <c r="K88" s="62">
        <f t="shared" si="1"/>
        <v>40.16315789473684</v>
      </c>
      <c r="L88" s="60"/>
      <c r="M88" s="63">
        <v>83.2039944522496</v>
      </c>
      <c r="N88" s="63">
        <v>22.0259393665373</v>
      </c>
      <c r="O88" s="60">
        <v>1</v>
      </c>
    </row>
    <row r="89" spans="2:15" ht="15" customHeight="1">
      <c r="B89" s="59">
        <v>13</v>
      </c>
      <c r="C89" s="60" t="s">
        <v>97</v>
      </c>
      <c r="D89" s="60" t="s">
        <v>101</v>
      </c>
      <c r="E89" s="60">
        <v>1</v>
      </c>
      <c r="F89" s="61">
        <v>8</v>
      </c>
      <c r="G89" s="61">
        <v>3.5</v>
      </c>
      <c r="H89" s="61"/>
      <c r="I89" s="60">
        <v>1.2</v>
      </c>
      <c r="J89" s="60">
        <v>0.14675</v>
      </c>
      <c r="K89" s="62">
        <f t="shared" si="1"/>
        <v>77.23684210526315</v>
      </c>
      <c r="L89" s="60"/>
      <c r="M89" s="63">
        <v>83.2041343883599</v>
      </c>
      <c r="N89" s="63">
        <v>22.0256268425577</v>
      </c>
      <c r="O89" s="60">
        <v>1</v>
      </c>
    </row>
    <row r="90" spans="2:15" ht="15" customHeight="1">
      <c r="B90" s="59">
        <v>14</v>
      </c>
      <c r="C90" s="60" t="s">
        <v>102</v>
      </c>
      <c r="D90" s="60" t="s">
        <v>103</v>
      </c>
      <c r="E90" s="60">
        <v>1</v>
      </c>
      <c r="F90" s="60">
        <v>4.25</v>
      </c>
      <c r="G90" s="60">
        <v>2</v>
      </c>
      <c r="H90" s="60"/>
      <c r="I90" s="60">
        <v>0.45712</v>
      </c>
      <c r="J90" s="60">
        <v>0.07631</v>
      </c>
      <c r="K90" s="62">
        <f t="shared" si="1"/>
        <v>40.16315789473684</v>
      </c>
      <c r="L90" s="60"/>
      <c r="M90" s="63">
        <v>83.2041297238229</v>
      </c>
      <c r="N90" s="63">
        <v>22.0256175134836</v>
      </c>
      <c r="O90" s="60">
        <v>1</v>
      </c>
    </row>
    <row r="91" spans="2:15" ht="15" customHeight="1">
      <c r="B91" s="59">
        <v>15</v>
      </c>
      <c r="C91" s="60" t="s">
        <v>97</v>
      </c>
      <c r="D91" s="60" t="s">
        <v>104</v>
      </c>
      <c r="E91" s="60">
        <v>1</v>
      </c>
      <c r="F91" s="61">
        <v>8</v>
      </c>
      <c r="G91" s="61">
        <v>3.5</v>
      </c>
      <c r="H91" s="61"/>
      <c r="I91" s="60">
        <v>1.2</v>
      </c>
      <c r="J91" s="60">
        <v>0.14675</v>
      </c>
      <c r="K91" s="62">
        <f t="shared" si="1"/>
        <v>77.23684210526315</v>
      </c>
      <c r="L91" s="60"/>
      <c r="M91" s="63">
        <v>83.2042696599332</v>
      </c>
      <c r="N91" s="63">
        <v>22.0267883122732</v>
      </c>
      <c r="O91" s="60">
        <v>1</v>
      </c>
    </row>
    <row r="92" spans="2:15" ht="15" customHeight="1">
      <c r="B92" s="59">
        <v>16</v>
      </c>
      <c r="C92" s="60" t="s">
        <v>97</v>
      </c>
      <c r="D92" s="60" t="s">
        <v>105</v>
      </c>
      <c r="E92" s="60">
        <v>1</v>
      </c>
      <c r="F92" s="61">
        <v>8</v>
      </c>
      <c r="G92" s="61">
        <v>3.5</v>
      </c>
      <c r="H92" s="61"/>
      <c r="I92" s="60">
        <v>1.2</v>
      </c>
      <c r="J92" s="60">
        <v>0.14675</v>
      </c>
      <c r="K92" s="62">
        <f t="shared" si="1"/>
        <v>77.23684210526315</v>
      </c>
      <c r="L92" s="60"/>
      <c r="M92" s="63">
        <v>83.2043909378955</v>
      </c>
      <c r="N92" s="63">
        <v>22.0264944464416</v>
      </c>
      <c r="O92" s="60">
        <v>1</v>
      </c>
    </row>
    <row r="93" spans="2:15" ht="15" customHeight="1">
      <c r="B93" s="59">
        <v>17</v>
      </c>
      <c r="C93" s="60" t="s">
        <v>97</v>
      </c>
      <c r="D93" s="60" t="s">
        <v>106</v>
      </c>
      <c r="E93" s="60">
        <v>1</v>
      </c>
      <c r="F93" s="61">
        <v>8</v>
      </c>
      <c r="G93" s="61">
        <v>3.5</v>
      </c>
      <c r="H93" s="61"/>
      <c r="I93" s="60">
        <v>1.2</v>
      </c>
      <c r="J93" s="60">
        <v>0.14675</v>
      </c>
      <c r="K93" s="62">
        <f t="shared" si="1"/>
        <v>77.23684210526315</v>
      </c>
      <c r="L93" s="60"/>
      <c r="M93" s="63">
        <v>83.2051279347431</v>
      </c>
      <c r="N93" s="63">
        <v>22.0272734241223</v>
      </c>
      <c r="O93" s="60">
        <v>1</v>
      </c>
    </row>
    <row r="94" spans="2:15" ht="15" customHeight="1">
      <c r="B94" s="59">
        <v>18</v>
      </c>
      <c r="C94" s="60" t="s">
        <v>97</v>
      </c>
      <c r="D94" s="60" t="s">
        <v>107</v>
      </c>
      <c r="E94" s="60">
        <v>1</v>
      </c>
      <c r="F94" s="61">
        <v>8</v>
      </c>
      <c r="G94" s="61">
        <v>3.5</v>
      </c>
      <c r="H94" s="61"/>
      <c r="I94" s="60">
        <v>1.2</v>
      </c>
      <c r="J94" s="60">
        <v>0.14675</v>
      </c>
      <c r="K94" s="62">
        <f t="shared" si="1"/>
        <v>77.23684210526315</v>
      </c>
      <c r="L94" s="60"/>
      <c r="M94" s="63">
        <v>83.2043302989143</v>
      </c>
      <c r="N94" s="63">
        <v>22.0258367467231</v>
      </c>
      <c r="O94" s="60">
        <v>1</v>
      </c>
    </row>
    <row r="95" spans="2:15" ht="15" customHeight="1">
      <c r="B95" s="59">
        <v>19</v>
      </c>
      <c r="C95" s="60" t="s">
        <v>97</v>
      </c>
      <c r="D95" s="60" t="s">
        <v>108</v>
      </c>
      <c r="E95" s="60">
        <v>1</v>
      </c>
      <c r="F95" s="61">
        <v>8</v>
      </c>
      <c r="G95" s="61">
        <v>3.5</v>
      </c>
      <c r="H95" s="61"/>
      <c r="I95" s="60">
        <v>1.2</v>
      </c>
      <c r="J95" s="60">
        <v>0.14675</v>
      </c>
      <c r="K95" s="62">
        <f t="shared" si="1"/>
        <v>77.23684210526315</v>
      </c>
      <c r="L95" s="60"/>
      <c r="M95" s="63">
        <v>83.204199691878</v>
      </c>
      <c r="N95" s="63">
        <v>22.0257014751498</v>
      </c>
      <c r="O95" s="60">
        <v>1</v>
      </c>
    </row>
    <row r="96" spans="2:15" ht="15" customHeight="1">
      <c r="B96" s="59">
        <v>20</v>
      </c>
      <c r="C96" s="60" t="s">
        <v>97</v>
      </c>
      <c r="D96" s="60" t="s">
        <v>109</v>
      </c>
      <c r="E96" s="60">
        <v>1</v>
      </c>
      <c r="F96" s="61">
        <v>8</v>
      </c>
      <c r="G96" s="61">
        <v>3.5</v>
      </c>
      <c r="H96" s="61"/>
      <c r="I96" s="60">
        <v>1.2</v>
      </c>
      <c r="J96" s="60">
        <v>0.14675</v>
      </c>
      <c r="K96" s="62">
        <f t="shared" si="1"/>
        <v>77.23684210526315</v>
      </c>
      <c r="L96" s="60"/>
      <c r="M96" s="63">
        <v>83.2043536215994</v>
      </c>
      <c r="N96" s="63">
        <v>22.0268162994953</v>
      </c>
      <c r="O96" s="60">
        <v>1</v>
      </c>
    </row>
    <row r="97" spans="2:15" ht="15" customHeight="1">
      <c r="B97" s="59">
        <v>21</v>
      </c>
      <c r="C97" s="60" t="s">
        <v>97</v>
      </c>
      <c r="D97" s="60" t="s">
        <v>110</v>
      </c>
      <c r="E97" s="60">
        <v>1</v>
      </c>
      <c r="F97" s="61">
        <v>8</v>
      </c>
      <c r="G97" s="61">
        <v>3.5</v>
      </c>
      <c r="H97" s="61"/>
      <c r="I97" s="60">
        <v>1.2</v>
      </c>
      <c r="J97" s="60">
        <v>0.14675</v>
      </c>
      <c r="K97" s="62">
        <f t="shared" si="1"/>
        <v>77.23684210526315</v>
      </c>
      <c r="L97" s="60"/>
      <c r="M97" s="63">
        <v>83.2049366887257</v>
      </c>
      <c r="N97" s="63">
        <v>22.0273014113444</v>
      </c>
      <c r="O97" s="60">
        <v>1</v>
      </c>
    </row>
    <row r="98" spans="2:15" ht="15" customHeight="1">
      <c r="B98" s="59">
        <v>22</v>
      </c>
      <c r="C98" s="60" t="s">
        <v>97</v>
      </c>
      <c r="D98" s="60" t="s">
        <v>111</v>
      </c>
      <c r="E98" s="60">
        <v>1</v>
      </c>
      <c r="F98" s="61">
        <v>8</v>
      </c>
      <c r="G98" s="61">
        <v>3.5</v>
      </c>
      <c r="H98" s="61"/>
      <c r="I98" s="60">
        <v>1.2</v>
      </c>
      <c r="J98" s="60">
        <v>0.14675</v>
      </c>
      <c r="K98" s="62">
        <f t="shared" si="1"/>
        <v>77.23684210526315</v>
      </c>
      <c r="L98" s="60"/>
      <c r="M98" s="63">
        <v>83.2052725353904</v>
      </c>
      <c r="N98" s="63">
        <v>22.0279031366187</v>
      </c>
      <c r="O98" s="60">
        <v>1</v>
      </c>
    </row>
    <row r="99" spans="2:15" ht="15" customHeight="1">
      <c r="B99" s="59">
        <v>23</v>
      </c>
      <c r="C99" s="60" t="s">
        <v>97</v>
      </c>
      <c r="D99" s="60" t="s">
        <v>112</v>
      </c>
      <c r="E99" s="60">
        <v>1</v>
      </c>
      <c r="F99" s="61">
        <v>8</v>
      </c>
      <c r="G99" s="61">
        <v>3.5</v>
      </c>
      <c r="H99" s="61"/>
      <c r="I99" s="60">
        <v>1.2</v>
      </c>
      <c r="J99" s="60">
        <v>0.14675</v>
      </c>
      <c r="K99" s="62">
        <f t="shared" si="1"/>
        <v>77.23684210526315</v>
      </c>
      <c r="L99" s="60"/>
      <c r="M99" s="63">
        <v>83.2046987973382</v>
      </c>
      <c r="N99" s="63">
        <v>22.0271941269931</v>
      </c>
      <c r="O99" s="60">
        <v>1</v>
      </c>
    </row>
    <row r="100" spans="2:15" ht="15" customHeight="1">
      <c r="B100" s="59">
        <v>24</v>
      </c>
      <c r="C100" s="60" t="s">
        <v>97</v>
      </c>
      <c r="D100" s="60" t="s">
        <v>113</v>
      </c>
      <c r="E100" s="60">
        <v>1</v>
      </c>
      <c r="F100" s="61">
        <v>8</v>
      </c>
      <c r="G100" s="61">
        <v>3.5</v>
      </c>
      <c r="H100" s="61"/>
      <c r="I100" s="60">
        <v>1.2</v>
      </c>
      <c r="J100" s="60">
        <v>0.14675</v>
      </c>
      <c r="K100" s="62">
        <f t="shared" si="1"/>
        <v>77.23684210526315</v>
      </c>
      <c r="L100" s="60"/>
      <c r="M100" s="63">
        <v>83.2038871678983</v>
      </c>
      <c r="N100" s="63">
        <v>22.0254262674662</v>
      </c>
      <c r="O100" s="60">
        <v>1</v>
      </c>
    </row>
    <row r="101" spans="2:15" ht="15" customHeight="1">
      <c r="B101" s="59">
        <v>25</v>
      </c>
      <c r="C101" s="60" t="s">
        <v>97</v>
      </c>
      <c r="D101" s="60" t="s">
        <v>114</v>
      </c>
      <c r="E101" s="60">
        <v>1</v>
      </c>
      <c r="F101" s="61">
        <v>8</v>
      </c>
      <c r="G101" s="61">
        <v>3.5</v>
      </c>
      <c r="H101" s="61"/>
      <c r="I101" s="60">
        <v>1.2</v>
      </c>
      <c r="J101" s="60">
        <v>0.14675</v>
      </c>
      <c r="K101" s="62">
        <f t="shared" si="1"/>
        <v>77.23684210526315</v>
      </c>
      <c r="L101" s="60"/>
      <c r="M101" s="63">
        <v>83.2042323436371</v>
      </c>
      <c r="N101" s="63">
        <v>22.0267929768103</v>
      </c>
      <c r="O101" s="60">
        <v>1</v>
      </c>
    </row>
    <row r="102" spans="2:15" ht="15" customHeight="1">
      <c r="B102" s="59">
        <v>26</v>
      </c>
      <c r="C102" s="60" t="s">
        <v>115</v>
      </c>
      <c r="D102" s="60" t="s">
        <v>116</v>
      </c>
      <c r="E102" s="60">
        <v>1</v>
      </c>
      <c r="F102" s="60">
        <v>95</v>
      </c>
      <c r="G102" s="60">
        <v>100</v>
      </c>
      <c r="H102" s="60">
        <v>0.9</v>
      </c>
      <c r="I102" s="60">
        <v>9.85</v>
      </c>
      <c r="J102" s="60">
        <f>I102*95/100</f>
        <v>9.3575</v>
      </c>
      <c r="K102" s="62">
        <f t="shared" si="1"/>
        <v>4925</v>
      </c>
      <c r="L102" s="60">
        <v>45</v>
      </c>
      <c r="M102" s="63">
        <v>83.2014289568939</v>
      </c>
      <c r="N102" s="63">
        <v>22.0267370023661</v>
      </c>
      <c r="O102" s="60">
        <v>10</v>
      </c>
    </row>
    <row r="103" spans="2:15" ht="15" customHeight="1">
      <c r="B103" s="59">
        <v>27</v>
      </c>
      <c r="C103" s="60" t="s">
        <v>115</v>
      </c>
      <c r="D103" s="60" t="s">
        <v>116</v>
      </c>
      <c r="E103" s="60">
        <v>1</v>
      </c>
      <c r="F103" s="60">
        <v>95</v>
      </c>
      <c r="G103" s="60">
        <v>100</v>
      </c>
      <c r="H103" s="60">
        <v>0.9</v>
      </c>
      <c r="I103" s="60">
        <v>8.65</v>
      </c>
      <c r="J103" s="60">
        <f aca="true" t="shared" si="2" ref="J103:J104">I103*95/100</f>
        <v>8.2175</v>
      </c>
      <c r="K103" s="62">
        <f t="shared" si="1"/>
        <v>4325</v>
      </c>
      <c r="L103" s="60">
        <v>45</v>
      </c>
      <c r="M103" s="63">
        <v>83.2066345801975</v>
      </c>
      <c r="N103" s="63">
        <v>22.0257201332979</v>
      </c>
      <c r="O103" s="60">
        <v>10</v>
      </c>
    </row>
    <row r="104" spans="2:15" ht="15" customHeight="1">
      <c r="B104" s="59">
        <v>28</v>
      </c>
      <c r="C104" s="60" t="s">
        <v>115</v>
      </c>
      <c r="D104" s="60" t="s">
        <v>116</v>
      </c>
      <c r="E104" s="60">
        <v>1</v>
      </c>
      <c r="F104" s="60">
        <v>95</v>
      </c>
      <c r="G104" s="60">
        <v>100</v>
      </c>
      <c r="H104" s="60">
        <v>0.9</v>
      </c>
      <c r="I104" s="60">
        <v>9.2</v>
      </c>
      <c r="J104" s="60">
        <f t="shared" si="2"/>
        <v>8.739999999999998</v>
      </c>
      <c r="K104" s="62">
        <f t="shared" si="1"/>
        <v>4599.999999999999</v>
      </c>
      <c r="L104" s="60">
        <v>45</v>
      </c>
      <c r="M104" s="63">
        <v>83.2023152189258</v>
      </c>
      <c r="N104" s="63">
        <v>22.0276046062501</v>
      </c>
      <c r="O104" s="60">
        <v>10</v>
      </c>
    </row>
    <row r="105" spans="2:15" ht="15" customHeight="1">
      <c r="B105" s="59">
        <v>29</v>
      </c>
      <c r="C105" s="60" t="s">
        <v>117</v>
      </c>
      <c r="D105" s="60" t="s">
        <v>116</v>
      </c>
      <c r="E105" s="60">
        <v>1</v>
      </c>
      <c r="F105" s="60" t="s">
        <v>118</v>
      </c>
      <c r="G105" s="60">
        <v>9</v>
      </c>
      <c r="H105" s="60" t="s">
        <v>119</v>
      </c>
      <c r="I105" s="60">
        <v>10</v>
      </c>
      <c r="J105" s="60">
        <f>I105*25/100</f>
        <v>2.5</v>
      </c>
      <c r="K105" s="62">
        <f t="shared" si="1"/>
        <v>1315.7894736842106</v>
      </c>
      <c r="L105" s="65">
        <v>35</v>
      </c>
      <c r="M105" s="63">
        <v>83.2158377117189</v>
      </c>
      <c r="N105" s="63">
        <v>22.0122162986528</v>
      </c>
      <c r="O105" s="60">
        <v>10</v>
      </c>
    </row>
    <row r="106" spans="2:15" ht="15" customHeight="1">
      <c r="B106" s="59">
        <v>30</v>
      </c>
      <c r="C106" s="60" t="s">
        <v>85</v>
      </c>
      <c r="D106" s="60" t="s">
        <v>120</v>
      </c>
      <c r="E106" s="60">
        <v>1</v>
      </c>
      <c r="F106" s="61">
        <v>70</v>
      </c>
      <c r="G106" s="61">
        <v>65</v>
      </c>
      <c r="H106" s="61"/>
      <c r="I106" s="101">
        <f>'[1]Sheet1'!C34/100000</f>
        <v>0.7420777000000001</v>
      </c>
      <c r="J106" s="101">
        <f aca="true" t="shared" si="3" ref="J106:J115">I106*95/100</f>
        <v>0.704973815</v>
      </c>
      <c r="K106" s="62">
        <f t="shared" si="1"/>
        <v>371.03885</v>
      </c>
      <c r="L106" s="60">
        <v>0.65</v>
      </c>
      <c r="M106" s="63">
        <v>83.2209453797453</v>
      </c>
      <c r="N106" s="63">
        <v>22.0175478644557</v>
      </c>
      <c r="O106" s="60">
        <v>1</v>
      </c>
    </row>
    <row r="107" spans="2:15" ht="15" customHeight="1">
      <c r="B107" s="59">
        <v>31</v>
      </c>
      <c r="C107" s="60" t="s">
        <v>85</v>
      </c>
      <c r="D107" s="60" t="s">
        <v>121</v>
      </c>
      <c r="E107" s="60">
        <v>1</v>
      </c>
      <c r="F107" s="61">
        <v>86</v>
      </c>
      <c r="G107" s="61">
        <v>75</v>
      </c>
      <c r="H107" s="61"/>
      <c r="I107" s="101">
        <f>'[1]Sheet1'!C35/100000</f>
        <v>0.785512</v>
      </c>
      <c r="J107" s="101">
        <f t="shared" si="3"/>
        <v>0.7462363999999999</v>
      </c>
      <c r="K107" s="62">
        <f t="shared" si="1"/>
        <v>392.756</v>
      </c>
      <c r="L107" s="60">
        <v>0.967</v>
      </c>
      <c r="M107" s="63">
        <v>83.2002534935673</v>
      </c>
      <c r="N107" s="63">
        <v>22.0304219866043</v>
      </c>
      <c r="O107" s="60">
        <v>1</v>
      </c>
    </row>
    <row r="108" spans="2:15" ht="15" customHeight="1">
      <c r="B108" s="59">
        <v>32</v>
      </c>
      <c r="C108" s="60" t="s">
        <v>85</v>
      </c>
      <c r="D108" s="60" t="s">
        <v>122</v>
      </c>
      <c r="E108" s="60">
        <v>1</v>
      </c>
      <c r="F108" s="61">
        <v>41</v>
      </c>
      <c r="G108" s="61">
        <v>36</v>
      </c>
      <c r="H108" s="61"/>
      <c r="I108" s="101">
        <f>'[1]Sheet1'!C36/100000</f>
        <v>0.4427332</v>
      </c>
      <c r="J108" s="101">
        <f t="shared" si="3"/>
        <v>0.42059654</v>
      </c>
      <c r="K108" s="62">
        <f t="shared" si="1"/>
        <v>221.3666</v>
      </c>
      <c r="L108" s="60">
        <v>0.339</v>
      </c>
      <c r="M108" s="63">
        <v>83.2142750918204</v>
      </c>
      <c r="N108" s="63">
        <v>22.0169414746443</v>
      </c>
      <c r="O108" s="60">
        <v>1</v>
      </c>
    </row>
    <row r="109" spans="2:15" ht="15" customHeight="1">
      <c r="B109" s="59">
        <v>33</v>
      </c>
      <c r="C109" s="60" t="s">
        <v>85</v>
      </c>
      <c r="D109" s="60" t="s">
        <v>123</v>
      </c>
      <c r="E109" s="60">
        <v>1</v>
      </c>
      <c r="F109" s="61">
        <v>25</v>
      </c>
      <c r="G109" s="61">
        <v>20</v>
      </c>
      <c r="H109" s="61"/>
      <c r="I109" s="101">
        <f>'[1]Sheet1'!C37/100000</f>
        <v>0.24124099999999998</v>
      </c>
      <c r="J109" s="101">
        <f t="shared" si="3"/>
        <v>0.22917895</v>
      </c>
      <c r="K109" s="62">
        <f t="shared" si="1"/>
        <v>120.62049999999999</v>
      </c>
      <c r="L109" s="60">
        <v>0.259</v>
      </c>
      <c r="M109" s="63">
        <v>83.2094612896257</v>
      </c>
      <c r="N109" s="63">
        <v>22.0267090151441</v>
      </c>
      <c r="O109" s="60">
        <v>1</v>
      </c>
    </row>
    <row r="110" spans="2:15" ht="15" customHeight="1">
      <c r="B110" s="59">
        <v>34</v>
      </c>
      <c r="C110" s="60" t="s">
        <v>85</v>
      </c>
      <c r="D110" s="60" t="s">
        <v>124</v>
      </c>
      <c r="E110" s="60">
        <v>1</v>
      </c>
      <c r="F110" s="61">
        <v>38</v>
      </c>
      <c r="G110" s="61">
        <v>30</v>
      </c>
      <c r="H110" s="61"/>
      <c r="I110" s="101">
        <f>'[1]Sheet1'!C38/100000</f>
        <v>0.37494730000000004</v>
      </c>
      <c r="J110" s="101">
        <f t="shared" si="3"/>
        <v>0.3561999350000001</v>
      </c>
      <c r="K110" s="62">
        <f t="shared" si="1"/>
        <v>187.47365000000005</v>
      </c>
      <c r="L110" s="60">
        <v>0.405</v>
      </c>
      <c r="M110" s="63">
        <v>83.207343589823</v>
      </c>
      <c r="N110" s="63">
        <v>22.0236957242354</v>
      </c>
      <c r="O110" s="60">
        <v>1</v>
      </c>
    </row>
    <row r="111" spans="2:15" ht="15" customHeight="1">
      <c r="B111" s="59">
        <v>35</v>
      </c>
      <c r="C111" s="60" t="s">
        <v>85</v>
      </c>
      <c r="D111" s="60" t="s">
        <v>125</v>
      </c>
      <c r="E111" s="60">
        <v>1</v>
      </c>
      <c r="F111" s="61">
        <v>35</v>
      </c>
      <c r="G111" s="61">
        <v>28</v>
      </c>
      <c r="H111" s="61"/>
      <c r="I111" s="101">
        <f>'[1]Sheet1'!C39/100000</f>
        <v>0.2870322</v>
      </c>
      <c r="J111" s="101">
        <f t="shared" si="3"/>
        <v>0.27268059</v>
      </c>
      <c r="K111" s="62">
        <f t="shared" si="1"/>
        <v>143.5161</v>
      </c>
      <c r="L111" s="60">
        <v>0.36</v>
      </c>
      <c r="M111" s="63">
        <v>83.2104035261018</v>
      </c>
      <c r="N111" s="63">
        <v>22.024871187562</v>
      </c>
      <c r="O111" s="60">
        <v>1</v>
      </c>
    </row>
    <row r="112" spans="2:15" ht="15" customHeight="1">
      <c r="B112" s="59">
        <v>36</v>
      </c>
      <c r="C112" s="60" t="s">
        <v>85</v>
      </c>
      <c r="D112" s="60" t="s">
        <v>124</v>
      </c>
      <c r="E112" s="60">
        <v>1</v>
      </c>
      <c r="F112" s="61">
        <v>145</v>
      </c>
      <c r="G112" s="61">
        <v>100</v>
      </c>
      <c r="H112" s="61"/>
      <c r="I112" s="101">
        <f>'[1]Sheet1'!C40/100000</f>
        <v>1.2347699</v>
      </c>
      <c r="J112" s="101">
        <f t="shared" si="3"/>
        <v>1.1730314050000001</v>
      </c>
      <c r="K112" s="62">
        <f t="shared" si="1"/>
        <v>617.3849500000001</v>
      </c>
      <c r="L112" s="60">
        <v>3.172</v>
      </c>
      <c r="M112" s="63">
        <v>83.1977999470998</v>
      </c>
      <c r="N112" s="63">
        <v>22.0113067139358</v>
      </c>
      <c r="O112" s="60">
        <v>0</v>
      </c>
    </row>
    <row r="113" spans="2:15" ht="15" customHeight="1">
      <c r="B113" s="59">
        <v>37</v>
      </c>
      <c r="C113" s="60" t="s">
        <v>85</v>
      </c>
      <c r="D113" s="60" t="s">
        <v>126</v>
      </c>
      <c r="E113" s="60">
        <v>1</v>
      </c>
      <c r="F113" s="61">
        <v>45</v>
      </c>
      <c r="G113" s="61">
        <v>30</v>
      </c>
      <c r="H113" s="61"/>
      <c r="I113" s="101">
        <f>'[1]Sheet1'!C41/100000</f>
        <v>0.3545815</v>
      </c>
      <c r="J113" s="101">
        <f t="shared" si="3"/>
        <v>0.336852425</v>
      </c>
      <c r="K113" s="62">
        <f t="shared" si="1"/>
        <v>177.29075</v>
      </c>
      <c r="L113" s="60">
        <v>0.416</v>
      </c>
      <c r="M113" s="63">
        <v>83.2108093408218</v>
      </c>
      <c r="N113" s="63">
        <v>22.0212421777679</v>
      </c>
      <c r="O113" s="60">
        <v>1</v>
      </c>
    </row>
    <row r="114" spans="2:15" ht="15" customHeight="1">
      <c r="B114" s="59">
        <v>38</v>
      </c>
      <c r="C114" s="60" t="s">
        <v>85</v>
      </c>
      <c r="D114" s="60" t="s">
        <v>127</v>
      </c>
      <c r="E114" s="60">
        <v>1</v>
      </c>
      <c r="F114" s="61">
        <v>30</v>
      </c>
      <c r="G114" s="61">
        <v>25</v>
      </c>
      <c r="H114" s="61"/>
      <c r="I114" s="101">
        <f>'[1]Sheet1'!C42/100000</f>
        <v>0.284466</v>
      </c>
      <c r="J114" s="101">
        <f t="shared" si="3"/>
        <v>0.2702427</v>
      </c>
      <c r="K114" s="62">
        <f t="shared" si="1"/>
        <v>142.233</v>
      </c>
      <c r="L114" s="64">
        <v>0.365</v>
      </c>
      <c r="M114" s="63">
        <v>83.2034953467895</v>
      </c>
      <c r="N114" s="63">
        <v>22.0245633281193</v>
      </c>
      <c r="O114" s="60">
        <v>1</v>
      </c>
    </row>
    <row r="115" spans="2:15" ht="15" customHeight="1">
      <c r="B115" s="59">
        <v>39</v>
      </c>
      <c r="C115" s="60" t="s">
        <v>85</v>
      </c>
      <c r="D115" s="60" t="s">
        <v>128</v>
      </c>
      <c r="E115" s="60">
        <v>1</v>
      </c>
      <c r="F115" s="61">
        <v>45</v>
      </c>
      <c r="G115" s="61">
        <v>40</v>
      </c>
      <c r="H115" s="61"/>
      <c r="I115" s="101">
        <f>'[1]Sheet1'!C43/100000</f>
        <v>0.4668118</v>
      </c>
      <c r="J115" s="101">
        <f t="shared" si="3"/>
        <v>0.44347121</v>
      </c>
      <c r="K115" s="62">
        <f t="shared" si="1"/>
        <v>233.4059</v>
      </c>
      <c r="L115" s="64">
        <v>0.458</v>
      </c>
      <c r="M115" s="63">
        <v>83.2014056342089</v>
      </c>
      <c r="N115" s="63">
        <v>22.0221377688739</v>
      </c>
      <c r="O115" s="60">
        <v>1</v>
      </c>
    </row>
    <row r="116" spans="2:15" ht="15" customHeight="1">
      <c r="B116" s="59">
        <v>40</v>
      </c>
      <c r="C116" s="60" t="s">
        <v>129</v>
      </c>
      <c r="D116" s="60" t="s">
        <v>130</v>
      </c>
      <c r="E116" s="60">
        <v>1</v>
      </c>
      <c r="F116" s="60">
        <v>8</v>
      </c>
      <c r="G116" s="60">
        <v>3.5</v>
      </c>
      <c r="H116" s="60"/>
      <c r="I116" s="60">
        <v>1.2</v>
      </c>
      <c r="J116" s="60">
        <v>0.14675</v>
      </c>
      <c r="K116" s="62">
        <f t="shared" si="1"/>
        <v>77.23684210526315</v>
      </c>
      <c r="L116" s="60"/>
      <c r="M116" s="63">
        <v>83.2044095960435</v>
      </c>
      <c r="N116" s="63">
        <v>22.0267206764866</v>
      </c>
      <c r="O116" s="60">
        <v>1</v>
      </c>
    </row>
    <row r="117" spans="2:15" ht="15" customHeight="1">
      <c r="B117" s="59">
        <v>41</v>
      </c>
      <c r="C117" s="60" t="s">
        <v>129</v>
      </c>
      <c r="D117" s="60" t="s">
        <v>131</v>
      </c>
      <c r="E117" s="60">
        <v>1</v>
      </c>
      <c r="F117" s="60">
        <v>8</v>
      </c>
      <c r="G117" s="60">
        <v>3.5</v>
      </c>
      <c r="H117" s="60"/>
      <c r="I117" s="60">
        <v>1.2</v>
      </c>
      <c r="J117" s="60">
        <v>0.14675</v>
      </c>
      <c r="K117" s="62">
        <f t="shared" si="1"/>
        <v>77.23684210526315</v>
      </c>
      <c r="L117" s="60"/>
      <c r="M117" s="63">
        <v>83.2048294043744</v>
      </c>
      <c r="N117" s="63">
        <v>22.0271824656506</v>
      </c>
      <c r="O117" s="60">
        <v>1</v>
      </c>
    </row>
    <row r="118" spans="2:15" ht="15" customHeight="1">
      <c r="B118" s="59">
        <v>42</v>
      </c>
      <c r="C118" s="60" t="s">
        <v>92</v>
      </c>
      <c r="D118" s="60" t="s">
        <v>132</v>
      </c>
      <c r="E118" s="60">
        <v>1</v>
      </c>
      <c r="F118" s="60">
        <v>25</v>
      </c>
      <c r="G118" s="60">
        <v>25</v>
      </c>
      <c r="H118" s="60">
        <v>3</v>
      </c>
      <c r="I118" s="60">
        <v>1.999</v>
      </c>
      <c r="J118" s="60">
        <v>1.87</v>
      </c>
      <c r="K118" s="62">
        <f t="shared" si="1"/>
        <v>984.2105263157895</v>
      </c>
      <c r="L118" s="60">
        <v>1.25</v>
      </c>
      <c r="M118" s="63">
        <v>83.2018394361508</v>
      </c>
      <c r="N118" s="63">
        <v>22.0270052132442</v>
      </c>
      <c r="O118" s="60">
        <v>1</v>
      </c>
    </row>
    <row r="119" spans="2:15" ht="15" customHeight="1">
      <c r="B119" s="59">
        <v>43</v>
      </c>
      <c r="C119" s="60" t="s">
        <v>115</v>
      </c>
      <c r="D119" s="60" t="s">
        <v>158</v>
      </c>
      <c r="E119" s="60">
        <v>1</v>
      </c>
      <c r="F119" s="60">
        <v>95</v>
      </c>
      <c r="G119" s="60">
        <v>100</v>
      </c>
      <c r="H119" s="60">
        <v>0.9</v>
      </c>
      <c r="I119" s="60">
        <f>'[1]Sheet1'!C47/100000</f>
        <v>10.8130653</v>
      </c>
      <c r="J119" s="60">
        <f>I119*95/100</f>
        <v>10.272412035</v>
      </c>
      <c r="K119" s="62">
        <f t="shared" si="1"/>
        <v>5406.53265</v>
      </c>
      <c r="L119" s="60">
        <v>45</v>
      </c>
      <c r="M119" s="63">
        <v>83.2008272316195</v>
      </c>
      <c r="N119" s="63">
        <v>22.026454797877</v>
      </c>
      <c r="O119" s="60">
        <v>10</v>
      </c>
    </row>
    <row r="120" spans="2:15" ht="15" customHeight="1">
      <c r="B120" s="59">
        <v>44</v>
      </c>
      <c r="C120" s="60" t="s">
        <v>133</v>
      </c>
      <c r="D120" s="60" t="s">
        <v>158</v>
      </c>
      <c r="E120" s="60">
        <v>1</v>
      </c>
      <c r="F120" s="60">
        <v>4</v>
      </c>
      <c r="G120" s="60">
        <v>1.5</v>
      </c>
      <c r="H120" s="60">
        <v>1</v>
      </c>
      <c r="I120" s="60">
        <v>0.0837</v>
      </c>
      <c r="J120" s="60">
        <v>0.01928</v>
      </c>
      <c r="K120" s="62">
        <f t="shared" si="1"/>
        <v>10.147368421052631</v>
      </c>
      <c r="L120" s="60"/>
      <c r="M120" s="63">
        <v>83.20599087409</v>
      </c>
      <c r="N120" s="63">
        <v>22.0265154368581</v>
      </c>
      <c r="O120" s="60">
        <v>1</v>
      </c>
    </row>
    <row r="121" spans="2:15" ht="15" customHeight="1">
      <c r="B121" s="59">
        <v>45</v>
      </c>
      <c r="C121" s="60" t="s">
        <v>133</v>
      </c>
      <c r="D121" s="60" t="s">
        <v>158</v>
      </c>
      <c r="E121" s="60">
        <v>1</v>
      </c>
      <c r="F121" s="60">
        <v>4</v>
      </c>
      <c r="G121" s="60">
        <v>1.5</v>
      </c>
      <c r="H121" s="60">
        <v>1</v>
      </c>
      <c r="I121" s="60">
        <v>0.0837</v>
      </c>
      <c r="J121" s="60">
        <v>0.01928</v>
      </c>
      <c r="K121" s="62">
        <f t="shared" si="1"/>
        <v>10.147368421052631</v>
      </c>
      <c r="L121" s="60"/>
      <c r="M121" s="63">
        <v>83.2061028229783</v>
      </c>
      <c r="N121" s="63">
        <v>22.026468791488</v>
      </c>
      <c r="O121" s="60">
        <v>1</v>
      </c>
    </row>
    <row r="122" spans="2:15" ht="15" customHeight="1">
      <c r="B122" s="59">
        <v>46</v>
      </c>
      <c r="C122" s="60" t="s">
        <v>133</v>
      </c>
      <c r="D122" s="60" t="s">
        <v>158</v>
      </c>
      <c r="E122" s="60">
        <v>1</v>
      </c>
      <c r="F122" s="60">
        <v>4</v>
      </c>
      <c r="G122" s="60">
        <v>1.5</v>
      </c>
      <c r="H122" s="60">
        <v>1</v>
      </c>
      <c r="I122" s="60">
        <v>0.0837</v>
      </c>
      <c r="J122" s="60">
        <v>0.01928</v>
      </c>
      <c r="K122" s="62">
        <f t="shared" si="1"/>
        <v>10.147368421052631</v>
      </c>
      <c r="L122" s="60"/>
      <c r="M122" s="63">
        <v>83.2055990529812</v>
      </c>
      <c r="N122" s="63">
        <v>22.0266413793574</v>
      </c>
      <c r="O122" s="60">
        <v>1</v>
      </c>
    </row>
    <row r="123" spans="2:15" ht="15" customHeight="1">
      <c r="B123" s="59">
        <v>47</v>
      </c>
      <c r="C123" s="60" t="s">
        <v>133</v>
      </c>
      <c r="D123" s="60" t="s">
        <v>158</v>
      </c>
      <c r="E123" s="60">
        <v>1</v>
      </c>
      <c r="F123" s="60">
        <v>4</v>
      </c>
      <c r="G123" s="60">
        <v>1.5</v>
      </c>
      <c r="H123" s="60">
        <v>1</v>
      </c>
      <c r="I123" s="60">
        <v>0.0837</v>
      </c>
      <c r="J123" s="60">
        <v>0.01928</v>
      </c>
      <c r="K123" s="62">
        <f t="shared" si="1"/>
        <v>10.147368421052631</v>
      </c>
      <c r="L123" s="60"/>
      <c r="M123" s="63">
        <v>83.2055943884441</v>
      </c>
      <c r="N123" s="63">
        <v>22.0267300055606</v>
      </c>
      <c r="O123" s="60">
        <v>1</v>
      </c>
    </row>
    <row r="124" spans="2:15" ht="15" customHeight="1">
      <c r="B124" s="59">
        <v>48</v>
      </c>
      <c r="C124" s="60" t="s">
        <v>134</v>
      </c>
      <c r="D124" s="60" t="s">
        <v>158</v>
      </c>
      <c r="E124" s="60">
        <v>1</v>
      </c>
      <c r="F124" s="60">
        <v>4</v>
      </c>
      <c r="G124" s="60">
        <v>1.5</v>
      </c>
      <c r="H124" s="60">
        <v>0.9</v>
      </c>
      <c r="I124" s="60">
        <v>0.21773</v>
      </c>
      <c r="J124" s="60">
        <f>'[1]Sheet1'!D52/100000</f>
        <v>0.024264219600000005</v>
      </c>
      <c r="K124" s="62">
        <f t="shared" si="1"/>
        <v>12.770641894736844</v>
      </c>
      <c r="L124" s="60"/>
      <c r="M124" s="63">
        <v>83.2055897239071</v>
      </c>
      <c r="N124" s="63">
        <v>22.0266040630613</v>
      </c>
      <c r="O124" s="60">
        <v>1</v>
      </c>
    </row>
    <row r="125" spans="2:15" ht="15" customHeight="1">
      <c r="B125" s="59">
        <v>49</v>
      </c>
      <c r="C125" s="60" t="s">
        <v>134</v>
      </c>
      <c r="D125" s="60" t="s">
        <v>158</v>
      </c>
      <c r="E125" s="60">
        <v>1</v>
      </c>
      <c r="F125" s="60">
        <v>4</v>
      </c>
      <c r="G125" s="60">
        <v>1.5</v>
      </c>
      <c r="H125" s="60">
        <v>0.9</v>
      </c>
      <c r="I125" s="60">
        <v>0.21773</v>
      </c>
      <c r="J125" s="60">
        <f>'[1]Sheet1'!D53/100000</f>
        <v>0.024264219600000005</v>
      </c>
      <c r="K125" s="62">
        <f t="shared" si="1"/>
        <v>12.770641894736844</v>
      </c>
      <c r="L125" s="60"/>
      <c r="M125" s="63">
        <v>83.2061494683484</v>
      </c>
      <c r="N125" s="63">
        <v>22.0266087275984</v>
      </c>
      <c r="O125" s="60">
        <v>1</v>
      </c>
    </row>
    <row r="126" spans="2:15" ht="15" customHeight="1">
      <c r="B126" s="59">
        <v>50</v>
      </c>
      <c r="C126" s="60" t="s">
        <v>134</v>
      </c>
      <c r="D126" s="60" t="s">
        <v>158</v>
      </c>
      <c r="E126" s="60">
        <v>1</v>
      </c>
      <c r="F126" s="60">
        <v>4</v>
      </c>
      <c r="G126" s="60">
        <v>1.5</v>
      </c>
      <c r="H126" s="60">
        <v>0.9</v>
      </c>
      <c r="I126" s="60">
        <v>0.21773</v>
      </c>
      <c r="J126" s="60">
        <f>'[1]Sheet1'!D54/100000</f>
        <v>0.024264219600000005</v>
      </c>
      <c r="K126" s="62">
        <f t="shared" si="1"/>
        <v>12.770641894736844</v>
      </c>
      <c r="L126" s="60"/>
      <c r="M126" s="63">
        <v>83.206000203164</v>
      </c>
      <c r="N126" s="63">
        <v>22.0263148617667</v>
      </c>
      <c r="O126" s="60">
        <v>1</v>
      </c>
    </row>
    <row r="127" spans="2:15" ht="15" customHeight="1">
      <c r="B127" s="59">
        <v>51</v>
      </c>
      <c r="C127" s="60" t="s">
        <v>134</v>
      </c>
      <c r="D127" s="60" t="s">
        <v>158</v>
      </c>
      <c r="E127" s="60">
        <v>1</v>
      </c>
      <c r="F127" s="60">
        <v>4</v>
      </c>
      <c r="G127" s="60">
        <v>1.5</v>
      </c>
      <c r="H127" s="60">
        <v>0.9</v>
      </c>
      <c r="I127" s="60">
        <v>0.21773</v>
      </c>
      <c r="J127" s="60">
        <f>'[1]Sheet1'!D55/100000</f>
        <v>0.024264219600000005</v>
      </c>
      <c r="K127" s="62">
        <f t="shared" si="1"/>
        <v>12.770641894736844</v>
      </c>
      <c r="L127" s="60"/>
      <c r="M127" s="63">
        <v>83.205962886868</v>
      </c>
      <c r="N127" s="63">
        <v>22.0263428489888</v>
      </c>
      <c r="O127" s="60">
        <v>1</v>
      </c>
    </row>
    <row r="128" spans="2:15" ht="15" customHeight="1">
      <c r="B128" s="59">
        <v>52</v>
      </c>
      <c r="C128" s="60" t="s">
        <v>135</v>
      </c>
      <c r="D128" s="60" t="s">
        <v>158</v>
      </c>
      <c r="E128" s="60">
        <v>1</v>
      </c>
      <c r="F128" s="60">
        <v>3</v>
      </c>
      <c r="G128" s="60">
        <v>1.5</v>
      </c>
      <c r="H128" s="60">
        <v>0.5</v>
      </c>
      <c r="I128" s="60">
        <v>0.15</v>
      </c>
      <c r="J128" s="60">
        <f>I128*35/100</f>
        <v>0.0525</v>
      </c>
      <c r="K128" s="62">
        <f t="shared" si="1"/>
        <v>27.63157894736842</v>
      </c>
      <c r="L128" s="60"/>
      <c r="M128" s="63">
        <v>83.2055710657591</v>
      </c>
      <c r="N128" s="63">
        <v>22.0266740311165</v>
      </c>
      <c r="O128" s="60">
        <v>1</v>
      </c>
    </row>
    <row r="129" spans="2:15" ht="15" customHeight="1">
      <c r="B129" s="59">
        <v>53</v>
      </c>
      <c r="C129" s="60" t="s">
        <v>135</v>
      </c>
      <c r="D129" s="60" t="s">
        <v>158</v>
      </c>
      <c r="E129" s="60">
        <v>1</v>
      </c>
      <c r="F129" s="60">
        <v>3</v>
      </c>
      <c r="G129" s="60">
        <v>1.5</v>
      </c>
      <c r="H129" s="60">
        <v>0.5</v>
      </c>
      <c r="I129" s="60">
        <v>0.15</v>
      </c>
      <c r="J129" s="60">
        <f>I129*35/100</f>
        <v>0.0525</v>
      </c>
      <c r="K129" s="62">
        <f t="shared" si="1"/>
        <v>27.63157894736842</v>
      </c>
      <c r="L129" s="60"/>
      <c r="M129" s="63">
        <v>83.2061494683484</v>
      </c>
      <c r="N129" s="63">
        <v>22.0266600375055</v>
      </c>
      <c r="O129" s="60">
        <v>1</v>
      </c>
    </row>
    <row r="130" spans="2:15" ht="15" customHeight="1">
      <c r="B130" s="59">
        <v>54</v>
      </c>
      <c r="C130" s="60" t="s">
        <v>92</v>
      </c>
      <c r="D130" s="60" t="s">
        <v>136</v>
      </c>
      <c r="E130" s="60">
        <v>1</v>
      </c>
      <c r="F130" s="60">
        <v>25</v>
      </c>
      <c r="G130" s="60">
        <v>25</v>
      </c>
      <c r="H130" s="60">
        <v>3</v>
      </c>
      <c r="I130" s="60">
        <v>1.999</v>
      </c>
      <c r="J130" s="60">
        <v>1.87</v>
      </c>
      <c r="K130" s="62">
        <f t="shared" si="1"/>
        <v>984.2105263157895</v>
      </c>
      <c r="L130" s="60">
        <v>1.5</v>
      </c>
      <c r="M130" s="63">
        <v>83.2012563690245</v>
      </c>
      <c r="N130" s="63">
        <v>22.0273923698161</v>
      </c>
      <c r="O130" s="60">
        <v>1</v>
      </c>
    </row>
    <row r="131" spans="2:15" ht="15" customHeight="1">
      <c r="B131" s="59">
        <v>55</v>
      </c>
      <c r="C131" s="60" t="s">
        <v>85</v>
      </c>
      <c r="D131" s="60" t="s">
        <v>137</v>
      </c>
      <c r="E131" s="60">
        <v>1</v>
      </c>
      <c r="F131" s="61">
        <v>40</v>
      </c>
      <c r="G131" s="61">
        <v>35</v>
      </c>
      <c r="H131" s="61"/>
      <c r="I131" s="101">
        <f>'[1]Sheet1'!C59/100000</f>
        <v>0.45124169999999997</v>
      </c>
      <c r="J131" s="101">
        <f aca="true" t="shared" si="4" ref="J131:J144">I131*95/100</f>
        <v>0.428679615</v>
      </c>
      <c r="K131" s="62">
        <f t="shared" si="1"/>
        <v>225.62085000000002</v>
      </c>
      <c r="L131" s="60">
        <v>0.321</v>
      </c>
      <c r="M131" s="63">
        <v>83.2012237172654</v>
      </c>
      <c r="N131" s="63">
        <v>22.0288523699003</v>
      </c>
      <c r="O131" s="60">
        <v>1</v>
      </c>
    </row>
    <row r="132" spans="2:15" ht="15" customHeight="1">
      <c r="B132" s="59">
        <v>56</v>
      </c>
      <c r="C132" s="60" t="s">
        <v>85</v>
      </c>
      <c r="D132" s="60" t="s">
        <v>138</v>
      </c>
      <c r="E132" s="60">
        <v>1</v>
      </c>
      <c r="F132" s="61">
        <v>12</v>
      </c>
      <c r="G132" s="61">
        <v>10</v>
      </c>
      <c r="H132" s="61"/>
      <c r="I132" s="101">
        <f>'[1]Sheet1'!C60/100000</f>
        <v>0.1782144</v>
      </c>
      <c r="J132" s="101">
        <f t="shared" si="4"/>
        <v>0.16930367999999998</v>
      </c>
      <c r="K132" s="62">
        <f t="shared" si="1"/>
        <v>89.10719999999999</v>
      </c>
      <c r="L132" s="60">
        <v>0.12</v>
      </c>
      <c r="M132" s="63">
        <v>83.1990780302406</v>
      </c>
      <c r="N132" s="63">
        <v>22.0272664273168</v>
      </c>
      <c r="O132" s="60">
        <v>1</v>
      </c>
    </row>
    <row r="133" spans="2:15" ht="15" customHeight="1">
      <c r="B133" s="59">
        <v>57</v>
      </c>
      <c r="C133" s="60" t="s">
        <v>85</v>
      </c>
      <c r="D133" s="60" t="s">
        <v>139</v>
      </c>
      <c r="E133" s="60">
        <v>1</v>
      </c>
      <c r="F133" s="61">
        <v>55</v>
      </c>
      <c r="G133" s="61">
        <v>50</v>
      </c>
      <c r="H133" s="61"/>
      <c r="I133" s="101">
        <f>'[1]Sheet1'!C61/100000</f>
        <v>0.599599</v>
      </c>
      <c r="J133" s="101">
        <f t="shared" si="4"/>
        <v>0.56961905</v>
      </c>
      <c r="K133" s="62">
        <f t="shared" si="1"/>
        <v>299.7995</v>
      </c>
      <c r="L133" s="60">
        <v>0.659</v>
      </c>
      <c r="M133" s="63">
        <v>83.2035279985485</v>
      </c>
      <c r="N133" s="63">
        <v>22.0272384400947</v>
      </c>
      <c r="O133" s="60">
        <v>1</v>
      </c>
    </row>
    <row r="134" spans="2:15" ht="15" customHeight="1">
      <c r="B134" s="59">
        <v>58</v>
      </c>
      <c r="C134" s="60" t="s">
        <v>85</v>
      </c>
      <c r="D134" s="60" t="s">
        <v>140</v>
      </c>
      <c r="E134" s="60">
        <v>1</v>
      </c>
      <c r="F134" s="61">
        <v>125</v>
      </c>
      <c r="G134" s="61">
        <v>95</v>
      </c>
      <c r="H134" s="61"/>
      <c r="I134" s="101">
        <f>'[1]Sheet1'!C62/100000</f>
        <v>1.1252514</v>
      </c>
      <c r="J134" s="101">
        <f t="shared" si="4"/>
        <v>1.06898883</v>
      </c>
      <c r="K134" s="62">
        <f t="shared" si="1"/>
        <v>562.6256999999999</v>
      </c>
      <c r="L134" s="60">
        <v>1.458</v>
      </c>
      <c r="M134" s="63">
        <v>83.2121200757217</v>
      </c>
      <c r="N134" s="63">
        <v>22.021967513273</v>
      </c>
      <c r="O134" s="60">
        <v>1</v>
      </c>
    </row>
    <row r="135" spans="2:15" ht="15" customHeight="1">
      <c r="B135" s="59">
        <v>59</v>
      </c>
      <c r="C135" s="60" t="s">
        <v>85</v>
      </c>
      <c r="D135" s="60" t="s">
        <v>141</v>
      </c>
      <c r="E135" s="60">
        <v>1</v>
      </c>
      <c r="F135" s="61">
        <v>128</v>
      </c>
      <c r="G135" s="61">
        <v>98</v>
      </c>
      <c r="H135" s="61"/>
      <c r="I135" s="101">
        <f>'[1]Sheet1'!C63/100000</f>
        <v>1.2343967999999998</v>
      </c>
      <c r="J135" s="101">
        <f t="shared" si="4"/>
        <v>1.1726769599999998</v>
      </c>
      <c r="K135" s="62">
        <f t="shared" si="1"/>
        <v>617.1983999999999</v>
      </c>
      <c r="L135" s="60">
        <v>2.569</v>
      </c>
      <c r="M135" s="63">
        <v>83.1990127267225</v>
      </c>
      <c r="N135" s="63">
        <v>22.027341059909</v>
      </c>
      <c r="O135" s="60">
        <v>1</v>
      </c>
    </row>
    <row r="136" spans="2:15" ht="15" customHeight="1">
      <c r="B136" s="59">
        <v>60</v>
      </c>
      <c r="C136" s="60" t="s">
        <v>85</v>
      </c>
      <c r="D136" s="60" t="s">
        <v>142</v>
      </c>
      <c r="E136" s="60">
        <v>1</v>
      </c>
      <c r="F136" s="61">
        <v>95</v>
      </c>
      <c r="G136" s="61">
        <v>85</v>
      </c>
      <c r="H136" s="61"/>
      <c r="I136" s="101">
        <f>'[1]Sheet1'!C64/100000</f>
        <v>0.8158514</v>
      </c>
      <c r="J136" s="101">
        <f t="shared" si="4"/>
        <v>0.77505883</v>
      </c>
      <c r="K136" s="62">
        <f t="shared" si="1"/>
        <v>407.9257</v>
      </c>
      <c r="L136" s="60">
        <v>1.23</v>
      </c>
      <c r="M136" s="63">
        <v>83.1990873593146</v>
      </c>
      <c r="N136" s="63">
        <v>22.0227884717868</v>
      </c>
      <c r="O136" s="60">
        <v>1</v>
      </c>
    </row>
    <row r="137" spans="2:15" ht="15" customHeight="1">
      <c r="B137" s="59">
        <v>61</v>
      </c>
      <c r="C137" s="60" t="s">
        <v>85</v>
      </c>
      <c r="D137" s="60" t="s">
        <v>143</v>
      </c>
      <c r="E137" s="60">
        <v>1</v>
      </c>
      <c r="F137" s="61">
        <v>60</v>
      </c>
      <c r="G137" s="61">
        <v>55</v>
      </c>
      <c r="H137" s="61"/>
      <c r="I137" s="101">
        <f>'[1]Sheet1'!C65/100000</f>
        <v>0.6241872</v>
      </c>
      <c r="J137" s="101">
        <f t="shared" si="4"/>
        <v>0.5929778400000001</v>
      </c>
      <c r="K137" s="62">
        <f t="shared" si="1"/>
        <v>312.09360000000004</v>
      </c>
      <c r="L137" s="60">
        <v>0.589</v>
      </c>
      <c r="M137" s="63">
        <v>83.1956915763711</v>
      </c>
      <c r="N137" s="63">
        <v>22.0238239990031</v>
      </c>
      <c r="O137" s="60">
        <v>1</v>
      </c>
    </row>
    <row r="138" spans="2:15" ht="15" customHeight="1">
      <c r="B138" s="59">
        <v>62</v>
      </c>
      <c r="C138" s="60" t="s">
        <v>85</v>
      </c>
      <c r="D138" s="60" t="s">
        <v>144</v>
      </c>
      <c r="E138" s="60">
        <v>1</v>
      </c>
      <c r="F138" s="61">
        <v>20</v>
      </c>
      <c r="G138" s="61">
        <v>15</v>
      </c>
      <c r="H138" s="61"/>
      <c r="I138" s="101">
        <f>'[1]Sheet1'!C66/100000</f>
        <v>0.19597759999999997</v>
      </c>
      <c r="J138" s="101">
        <f t="shared" si="4"/>
        <v>0.18617872</v>
      </c>
      <c r="K138" s="62">
        <f t="shared" si="1"/>
        <v>97.9888</v>
      </c>
      <c r="L138" s="60">
        <v>0.125</v>
      </c>
      <c r="M138" s="63">
        <v>83.2001881900491</v>
      </c>
      <c r="N138" s="63">
        <v>22.0301491111892</v>
      </c>
      <c r="O138" s="60">
        <v>1</v>
      </c>
    </row>
    <row r="139" spans="2:15" ht="15" customHeight="1">
      <c r="B139" s="59">
        <v>63</v>
      </c>
      <c r="C139" s="60" t="s">
        <v>85</v>
      </c>
      <c r="D139" s="60" t="s">
        <v>140</v>
      </c>
      <c r="E139" s="60">
        <v>1</v>
      </c>
      <c r="F139" s="61">
        <v>60</v>
      </c>
      <c r="G139" s="61">
        <v>55</v>
      </c>
      <c r="H139" s="61"/>
      <c r="I139" s="101">
        <f>'[1]Sheet1'!C67/100000</f>
        <v>0.7144410000000001</v>
      </c>
      <c r="J139" s="101">
        <f t="shared" si="4"/>
        <v>0.67871895</v>
      </c>
      <c r="K139" s="62">
        <f t="shared" si="1"/>
        <v>357.2205</v>
      </c>
      <c r="L139" s="60">
        <v>0.65</v>
      </c>
      <c r="M139" s="63">
        <v>83.1995164967196</v>
      </c>
      <c r="N139" s="63">
        <v>22.0188795897721</v>
      </c>
      <c r="O139" s="60">
        <v>0</v>
      </c>
    </row>
    <row r="140" spans="2:15" ht="15" customHeight="1">
      <c r="B140" s="59">
        <v>64</v>
      </c>
      <c r="C140" s="60" t="s">
        <v>85</v>
      </c>
      <c r="D140" s="60" t="s">
        <v>145</v>
      </c>
      <c r="E140" s="60">
        <v>1</v>
      </c>
      <c r="F140" s="61">
        <v>35</v>
      </c>
      <c r="G140" s="61">
        <v>30</v>
      </c>
      <c r="H140" s="61"/>
      <c r="I140" s="101">
        <f>'[1]Sheet1'!C68/100000</f>
        <v>0.2875418</v>
      </c>
      <c r="J140" s="101">
        <f t="shared" si="4"/>
        <v>0.27316471</v>
      </c>
      <c r="K140" s="62">
        <f t="shared" si="1"/>
        <v>143.77089999999998</v>
      </c>
      <c r="L140" s="60">
        <v>0.245</v>
      </c>
      <c r="M140" s="63">
        <v>83.1943295315641</v>
      </c>
      <c r="N140" s="63">
        <v>22.0154278323845</v>
      </c>
      <c r="O140" s="60">
        <v>1</v>
      </c>
    </row>
    <row r="141" spans="2:15" ht="15" customHeight="1">
      <c r="B141" s="59">
        <v>65</v>
      </c>
      <c r="C141" s="60" t="s">
        <v>85</v>
      </c>
      <c r="D141" s="60" t="s">
        <v>146</v>
      </c>
      <c r="E141" s="60">
        <v>1</v>
      </c>
      <c r="F141" s="61">
        <v>25</v>
      </c>
      <c r="G141" s="61">
        <v>18</v>
      </c>
      <c r="H141" s="61"/>
      <c r="I141" s="101">
        <f>'[1]Sheet1'!C69/100000</f>
        <v>0.1960959</v>
      </c>
      <c r="J141" s="101">
        <f t="shared" si="4"/>
        <v>0.18629110499999998</v>
      </c>
      <c r="K141" s="62">
        <f t="shared" si="1"/>
        <v>98.04794999999999</v>
      </c>
      <c r="L141" s="60">
        <v>0.128</v>
      </c>
      <c r="M141" s="63">
        <v>83.2142191173763</v>
      </c>
      <c r="N141" s="63">
        <v>22.0203162671713</v>
      </c>
      <c r="O141" s="60">
        <v>1</v>
      </c>
    </row>
    <row r="142" spans="2:15" ht="15" customHeight="1">
      <c r="B142" s="59">
        <v>66</v>
      </c>
      <c r="C142" s="60" t="s">
        <v>85</v>
      </c>
      <c r="D142" s="60" t="s">
        <v>136</v>
      </c>
      <c r="E142" s="60">
        <v>1</v>
      </c>
      <c r="F142" s="61">
        <v>30</v>
      </c>
      <c r="G142" s="61">
        <v>20</v>
      </c>
      <c r="H142" s="61"/>
      <c r="I142" s="101">
        <f>'[1]Sheet1'!C70/100000</f>
        <v>0.3568565</v>
      </c>
      <c r="J142" s="101">
        <f t="shared" si="4"/>
        <v>0.339013675</v>
      </c>
      <c r="K142" s="62">
        <f aca="true" t="shared" si="5" ref="K142:K171">J142/0.0019</f>
        <v>178.42825000000002</v>
      </c>
      <c r="L142" s="60">
        <v>0.225</v>
      </c>
      <c r="M142" s="63">
        <v>83.20780071445</v>
      </c>
      <c r="N142" s="63">
        <v>22.0148494297952</v>
      </c>
      <c r="O142" s="60">
        <v>0</v>
      </c>
    </row>
    <row r="143" spans="2:15" ht="15" customHeight="1">
      <c r="B143" s="59">
        <v>67</v>
      </c>
      <c r="C143" s="60" t="s">
        <v>147</v>
      </c>
      <c r="D143" s="60" t="s">
        <v>148</v>
      </c>
      <c r="E143" s="60">
        <v>1</v>
      </c>
      <c r="F143" s="61">
        <v>58</v>
      </c>
      <c r="G143" s="61">
        <v>45</v>
      </c>
      <c r="H143" s="61"/>
      <c r="I143" s="101">
        <f>'[1]Sheet1'!C71/100000</f>
        <v>0.543088</v>
      </c>
      <c r="J143" s="101">
        <f t="shared" si="4"/>
        <v>0.5159336</v>
      </c>
      <c r="K143" s="62">
        <f t="shared" si="5"/>
        <v>271.544</v>
      </c>
      <c r="L143" s="66">
        <v>0.445</v>
      </c>
      <c r="M143" s="63">
        <v>83.2134914496027</v>
      </c>
      <c r="N143" s="63">
        <v>22.02690259343</v>
      </c>
      <c r="O143" s="60">
        <v>1</v>
      </c>
    </row>
    <row r="144" spans="2:15" ht="15" customHeight="1">
      <c r="B144" s="59">
        <v>68</v>
      </c>
      <c r="C144" s="60" t="s">
        <v>147</v>
      </c>
      <c r="D144" s="60" t="s">
        <v>149</v>
      </c>
      <c r="E144" s="60">
        <v>1</v>
      </c>
      <c r="F144" s="61">
        <v>65</v>
      </c>
      <c r="G144" s="61">
        <v>60</v>
      </c>
      <c r="H144" s="61"/>
      <c r="I144" s="101">
        <f>'[1]Sheet1'!C72/100000</f>
        <v>0.6484023</v>
      </c>
      <c r="J144" s="101">
        <f t="shared" si="4"/>
        <v>0.615982185</v>
      </c>
      <c r="K144" s="62">
        <f t="shared" si="5"/>
        <v>324.20115</v>
      </c>
      <c r="L144" s="67">
        <v>0.538</v>
      </c>
      <c r="M144" s="63">
        <v>83.1979398832101</v>
      </c>
      <c r="N144" s="63">
        <v>22.0190288549565</v>
      </c>
      <c r="O144" s="60">
        <v>1</v>
      </c>
    </row>
    <row r="145" spans="2:15" ht="15" customHeight="1">
      <c r="B145" s="59">
        <v>69</v>
      </c>
      <c r="C145" s="60" t="s">
        <v>150</v>
      </c>
      <c r="D145" s="60" t="s">
        <v>151</v>
      </c>
      <c r="E145" s="60">
        <v>1</v>
      </c>
      <c r="F145" s="61">
        <v>55</v>
      </c>
      <c r="G145" s="61">
        <v>50</v>
      </c>
      <c r="H145" s="61">
        <v>0.6</v>
      </c>
      <c r="I145" s="60">
        <f>'[1]Sheet1'!C73/100000</f>
        <v>0.6059599</v>
      </c>
      <c r="J145" s="60">
        <f>I145*95/100</f>
        <v>0.575661905</v>
      </c>
      <c r="K145" s="62">
        <f t="shared" si="5"/>
        <v>302.97995000000003</v>
      </c>
      <c r="L145" s="66">
        <v>0.405</v>
      </c>
      <c r="M145" s="63">
        <v>83.2030242285514</v>
      </c>
      <c r="N145" s="63">
        <v>22.0238239990032</v>
      </c>
      <c r="O145" s="60">
        <v>1</v>
      </c>
    </row>
    <row r="146" spans="2:15" ht="15" customHeight="1">
      <c r="B146" s="59">
        <v>70</v>
      </c>
      <c r="C146" s="60" t="s">
        <v>150</v>
      </c>
      <c r="D146" s="60" t="s">
        <v>152</v>
      </c>
      <c r="E146" s="60">
        <v>1</v>
      </c>
      <c r="F146" s="61">
        <v>45</v>
      </c>
      <c r="G146" s="61">
        <v>38</v>
      </c>
      <c r="H146" s="61">
        <v>0.6</v>
      </c>
      <c r="I146" s="60">
        <f>'[1]Sheet1'!C74/100000</f>
        <v>0.5577299</v>
      </c>
      <c r="J146" s="60">
        <f aca="true" t="shared" si="6" ref="J146:J148">I146*95/100</f>
        <v>0.529843405</v>
      </c>
      <c r="K146" s="62">
        <f t="shared" si="5"/>
        <v>278.86495</v>
      </c>
      <c r="L146" s="66">
        <v>0.408</v>
      </c>
      <c r="M146" s="63">
        <v>83.1989754104264</v>
      </c>
      <c r="N146" s="63">
        <v>22.022405979752</v>
      </c>
      <c r="O146" s="60">
        <v>1</v>
      </c>
    </row>
    <row r="147" spans="2:15" ht="15" customHeight="1">
      <c r="B147" s="59">
        <v>71</v>
      </c>
      <c r="C147" s="60" t="s">
        <v>150</v>
      </c>
      <c r="D147" s="60" t="s">
        <v>153</v>
      </c>
      <c r="E147" s="60">
        <v>1</v>
      </c>
      <c r="F147" s="61">
        <v>40</v>
      </c>
      <c r="G147" s="61">
        <v>35</v>
      </c>
      <c r="H147" s="61">
        <v>0.6</v>
      </c>
      <c r="I147" s="60">
        <f>'[1]Sheet1'!C75/100000</f>
        <v>0.493766</v>
      </c>
      <c r="J147" s="60">
        <f t="shared" si="6"/>
        <v>0.4690777</v>
      </c>
      <c r="K147" s="62">
        <f t="shared" si="5"/>
        <v>246.88299999999998</v>
      </c>
      <c r="L147" s="66">
        <v>0.365</v>
      </c>
      <c r="M147" s="63">
        <v>83.2046848037271</v>
      </c>
      <c r="N147" s="63">
        <v>22.0286378011979</v>
      </c>
      <c r="O147" s="60">
        <v>1</v>
      </c>
    </row>
    <row r="148" spans="2:15" ht="15" customHeight="1">
      <c r="B148" s="59">
        <v>72</v>
      </c>
      <c r="C148" s="60" t="s">
        <v>150</v>
      </c>
      <c r="D148" s="60" t="s">
        <v>154</v>
      </c>
      <c r="E148" s="60">
        <v>1</v>
      </c>
      <c r="F148" s="61">
        <v>60</v>
      </c>
      <c r="G148" s="61">
        <v>55</v>
      </c>
      <c r="H148" s="61">
        <v>0.6</v>
      </c>
      <c r="I148" s="60">
        <f>'[1]Sheet1'!C76/100000</f>
        <v>0.608699</v>
      </c>
      <c r="J148" s="60">
        <f t="shared" si="6"/>
        <v>0.57826405</v>
      </c>
      <c r="K148" s="62">
        <f t="shared" si="5"/>
        <v>304.34950000000003</v>
      </c>
      <c r="L148" s="66">
        <v>0.422</v>
      </c>
      <c r="M148" s="63">
        <v>83.1966618000692</v>
      </c>
      <c r="N148" s="63">
        <v>22.0249434878856</v>
      </c>
      <c r="O148" s="60">
        <v>1</v>
      </c>
    </row>
    <row r="149" spans="2:15" ht="15" customHeight="1">
      <c r="B149" s="59">
        <v>73</v>
      </c>
      <c r="C149" s="60" t="s">
        <v>155</v>
      </c>
      <c r="D149" s="60" t="s">
        <v>156</v>
      </c>
      <c r="E149" s="60">
        <v>1</v>
      </c>
      <c r="F149" s="60">
        <v>20</v>
      </c>
      <c r="G149" s="60">
        <v>20</v>
      </c>
      <c r="H149" s="60">
        <v>3</v>
      </c>
      <c r="I149" s="60">
        <v>1.24</v>
      </c>
      <c r="J149" s="60">
        <v>1.14</v>
      </c>
      <c r="K149" s="62">
        <f t="shared" si="5"/>
        <v>600</v>
      </c>
      <c r="L149" s="60">
        <v>1.5</v>
      </c>
      <c r="M149" s="63">
        <v>83.2074462096372</v>
      </c>
      <c r="N149" s="63">
        <v>22.0211092384631</v>
      </c>
      <c r="O149" s="60">
        <v>1</v>
      </c>
    </row>
    <row r="150" spans="2:15" ht="15" customHeight="1">
      <c r="B150" s="59">
        <v>74</v>
      </c>
      <c r="C150" s="60" t="s">
        <v>157</v>
      </c>
      <c r="D150" s="60" t="s">
        <v>158</v>
      </c>
      <c r="E150" s="60">
        <v>1</v>
      </c>
      <c r="F150" s="60">
        <v>50</v>
      </c>
      <c r="G150" s="60">
        <v>50</v>
      </c>
      <c r="H150" s="60">
        <v>3</v>
      </c>
      <c r="I150" s="60">
        <f>'[1]Sheet1'!C78/100000</f>
        <v>8.00227</v>
      </c>
      <c r="J150" s="60">
        <f>I150*95/100</f>
        <v>7.6021564999999995</v>
      </c>
      <c r="K150" s="62">
        <f t="shared" si="5"/>
        <v>4001.1349999999998</v>
      </c>
      <c r="L150" s="60">
        <v>25</v>
      </c>
      <c r="M150" s="63">
        <v>83.1945907456366</v>
      </c>
      <c r="N150" s="63">
        <v>22.0186696856067</v>
      </c>
      <c r="O150" s="60">
        <v>10</v>
      </c>
    </row>
    <row r="151" spans="2:15" ht="15" customHeight="1">
      <c r="B151" s="59">
        <v>75</v>
      </c>
      <c r="C151" s="60" t="s">
        <v>159</v>
      </c>
      <c r="D151" s="60" t="s">
        <v>158</v>
      </c>
      <c r="E151" s="60">
        <v>1</v>
      </c>
      <c r="F151" s="60">
        <v>10</v>
      </c>
      <c r="G151" s="100" t="s">
        <v>175</v>
      </c>
      <c r="H151" s="60">
        <v>1</v>
      </c>
      <c r="I151" s="60">
        <v>0.04</v>
      </c>
      <c r="J151" s="60">
        <v>0.03783</v>
      </c>
      <c r="K151" s="62">
        <f t="shared" si="5"/>
        <v>19.910526315789475</v>
      </c>
      <c r="L151" s="60">
        <v>1.5</v>
      </c>
      <c r="M151" s="63">
        <v>83.2168918970832</v>
      </c>
      <c r="N151" s="63">
        <v>22.0137625926718</v>
      </c>
      <c r="O151" s="60">
        <v>4</v>
      </c>
    </row>
    <row r="152" spans="2:15" ht="15" customHeight="1">
      <c r="B152" s="59">
        <v>76</v>
      </c>
      <c r="C152" s="60" t="s">
        <v>159</v>
      </c>
      <c r="D152" s="60" t="s">
        <v>158</v>
      </c>
      <c r="E152" s="60">
        <v>1</v>
      </c>
      <c r="F152" s="60">
        <v>6</v>
      </c>
      <c r="G152" s="100" t="s">
        <v>175</v>
      </c>
      <c r="H152" s="60">
        <v>1</v>
      </c>
      <c r="I152" s="60">
        <v>0.04</v>
      </c>
      <c r="J152" s="60">
        <v>0.03783</v>
      </c>
      <c r="K152" s="62">
        <f t="shared" si="5"/>
        <v>19.910526315789475</v>
      </c>
      <c r="L152" s="60">
        <v>1.23</v>
      </c>
      <c r="M152" s="63">
        <v>83.2147368809844</v>
      </c>
      <c r="N152" s="63">
        <v>22.0129043178619</v>
      </c>
      <c r="O152" s="60">
        <v>3</v>
      </c>
    </row>
    <row r="153" spans="2:15" ht="15" customHeight="1">
      <c r="B153" s="59">
        <v>77</v>
      </c>
      <c r="C153" s="60" t="s">
        <v>159</v>
      </c>
      <c r="D153" s="60" t="s">
        <v>158</v>
      </c>
      <c r="E153" s="60">
        <v>1</v>
      </c>
      <c r="F153" s="60">
        <v>7</v>
      </c>
      <c r="G153" s="100" t="s">
        <v>175</v>
      </c>
      <c r="H153" s="60">
        <v>1</v>
      </c>
      <c r="I153" s="60">
        <v>0.04</v>
      </c>
      <c r="J153" s="60">
        <v>0.03783</v>
      </c>
      <c r="K153" s="62">
        <f t="shared" si="5"/>
        <v>19.910526315789475</v>
      </c>
      <c r="L153" s="60">
        <v>1.45</v>
      </c>
      <c r="M153" s="63">
        <v>83.2144383506158</v>
      </c>
      <c r="N153" s="63">
        <v>22.0127084073074</v>
      </c>
      <c r="O153" s="60">
        <v>3</v>
      </c>
    </row>
    <row r="154" spans="2:15" ht="15" customHeight="1">
      <c r="B154" s="59">
        <v>78</v>
      </c>
      <c r="C154" s="60" t="s">
        <v>159</v>
      </c>
      <c r="D154" s="60" t="s">
        <v>158</v>
      </c>
      <c r="E154" s="60">
        <v>1</v>
      </c>
      <c r="F154" s="60">
        <v>9</v>
      </c>
      <c r="G154" s="100" t="s">
        <v>175</v>
      </c>
      <c r="H154" s="60">
        <v>1</v>
      </c>
      <c r="I154" s="60">
        <v>0.04</v>
      </c>
      <c r="J154" s="60">
        <v>0.03783</v>
      </c>
      <c r="K154" s="62">
        <f t="shared" si="5"/>
        <v>19.910526315789475</v>
      </c>
      <c r="L154" s="60">
        <v>1.35</v>
      </c>
      <c r="M154" s="63">
        <v>83.2152546445926</v>
      </c>
      <c r="N154" s="63">
        <v>22.0119247650897</v>
      </c>
      <c r="O154" s="60">
        <v>4</v>
      </c>
    </row>
    <row r="155" spans="2:15" ht="15" customHeight="1">
      <c r="B155" s="59">
        <v>79</v>
      </c>
      <c r="C155" s="60" t="s">
        <v>159</v>
      </c>
      <c r="D155" s="60" t="s">
        <v>158</v>
      </c>
      <c r="E155" s="60">
        <v>1</v>
      </c>
      <c r="F155" s="60">
        <v>9</v>
      </c>
      <c r="G155" s="100" t="s">
        <v>175</v>
      </c>
      <c r="H155" s="60">
        <v>1</v>
      </c>
      <c r="I155" s="60">
        <v>0.04</v>
      </c>
      <c r="J155" s="60">
        <v>0.03783</v>
      </c>
      <c r="K155" s="62">
        <f t="shared" si="5"/>
        <v>19.910526315789475</v>
      </c>
      <c r="L155" s="60">
        <v>1.35</v>
      </c>
      <c r="M155" s="63">
        <v>83.2166400120847</v>
      </c>
      <c r="N155" s="63">
        <v>22.0135620175803</v>
      </c>
      <c r="O155" s="60">
        <v>4</v>
      </c>
    </row>
    <row r="156" spans="2:15" ht="15" customHeight="1">
      <c r="B156" s="59">
        <v>80</v>
      </c>
      <c r="C156" s="60" t="s">
        <v>159</v>
      </c>
      <c r="D156" s="60" t="s">
        <v>158</v>
      </c>
      <c r="E156" s="60">
        <v>1</v>
      </c>
      <c r="F156" s="60">
        <v>6</v>
      </c>
      <c r="G156" s="100" t="s">
        <v>175</v>
      </c>
      <c r="H156" s="60">
        <v>1</v>
      </c>
      <c r="I156" s="60">
        <v>0.04</v>
      </c>
      <c r="J156" s="60">
        <v>0.03783</v>
      </c>
      <c r="K156" s="62">
        <f t="shared" si="5"/>
        <v>19.910526315789475</v>
      </c>
      <c r="L156" s="60">
        <v>1.23</v>
      </c>
      <c r="M156" s="63">
        <v>83.2156837819976</v>
      </c>
      <c r="N156" s="63">
        <v>22.0122466181434</v>
      </c>
      <c r="O156" s="60">
        <v>3</v>
      </c>
    </row>
    <row r="157" spans="2:15" ht="15" customHeight="1">
      <c r="B157" s="59">
        <v>81</v>
      </c>
      <c r="C157" s="60" t="s">
        <v>159</v>
      </c>
      <c r="D157" s="60" t="s">
        <v>158</v>
      </c>
      <c r="E157" s="60">
        <v>1</v>
      </c>
      <c r="F157" s="60">
        <v>7</v>
      </c>
      <c r="G157" s="100" t="s">
        <v>175</v>
      </c>
      <c r="H157" s="60">
        <v>1</v>
      </c>
      <c r="I157" s="60">
        <v>0.04</v>
      </c>
      <c r="J157" s="60">
        <v>0.03783</v>
      </c>
      <c r="K157" s="62">
        <f t="shared" si="5"/>
        <v>19.910526315789475</v>
      </c>
      <c r="L157" s="60">
        <v>1.45</v>
      </c>
      <c r="M157" s="63">
        <v>83.2168779034722</v>
      </c>
      <c r="N157" s="63">
        <v>22.0132961389707</v>
      </c>
      <c r="O157" s="60">
        <v>5</v>
      </c>
    </row>
    <row r="158" spans="2:15" ht="15" customHeight="1">
      <c r="B158" s="59">
        <v>82</v>
      </c>
      <c r="C158" s="60" t="s">
        <v>159</v>
      </c>
      <c r="D158" s="60" t="s">
        <v>158</v>
      </c>
      <c r="E158" s="60">
        <v>1</v>
      </c>
      <c r="F158" s="60">
        <v>10</v>
      </c>
      <c r="G158" s="100" t="s">
        <v>175</v>
      </c>
      <c r="H158" s="60">
        <v>1</v>
      </c>
      <c r="I158" s="60">
        <v>0.04</v>
      </c>
      <c r="J158" s="60">
        <v>0.03783</v>
      </c>
      <c r="K158" s="62">
        <f t="shared" si="5"/>
        <v>19.910526315789475</v>
      </c>
      <c r="L158" s="60">
        <v>1.5</v>
      </c>
      <c r="M158" s="63">
        <v>83.2169338779163</v>
      </c>
      <c r="N158" s="63">
        <v>22.0133567779519</v>
      </c>
      <c r="O158" s="60">
        <v>4</v>
      </c>
    </row>
    <row r="159" spans="2:15" ht="15" customHeight="1">
      <c r="B159" s="59">
        <v>83</v>
      </c>
      <c r="C159" s="60" t="s">
        <v>159</v>
      </c>
      <c r="D159" s="60" t="s">
        <v>158</v>
      </c>
      <c r="E159" s="60">
        <v>1</v>
      </c>
      <c r="F159" s="60">
        <v>9</v>
      </c>
      <c r="G159" s="100" t="s">
        <v>175</v>
      </c>
      <c r="H159" s="60">
        <v>1</v>
      </c>
      <c r="I159" s="60">
        <v>0.04</v>
      </c>
      <c r="J159" s="60">
        <v>0.03783</v>
      </c>
      <c r="K159" s="62">
        <f t="shared" si="5"/>
        <v>19.910526315789475</v>
      </c>
      <c r="L159" s="60">
        <v>1.35</v>
      </c>
      <c r="M159" s="63">
        <v>83.2152453155186</v>
      </c>
      <c r="N159" s="63">
        <v>22.0117475126833</v>
      </c>
      <c r="O159" s="60">
        <v>3</v>
      </c>
    </row>
    <row r="160" spans="2:15" ht="15" customHeight="1">
      <c r="B160" s="59">
        <v>84</v>
      </c>
      <c r="C160" s="60" t="s">
        <v>159</v>
      </c>
      <c r="D160" s="60" t="s">
        <v>158</v>
      </c>
      <c r="E160" s="60">
        <v>1</v>
      </c>
      <c r="F160" s="60">
        <v>6</v>
      </c>
      <c r="G160" s="100" t="s">
        <v>175</v>
      </c>
      <c r="H160" s="60">
        <v>1</v>
      </c>
      <c r="I160" s="60">
        <v>0.04</v>
      </c>
      <c r="J160" s="60">
        <v>0.03783</v>
      </c>
      <c r="K160" s="62">
        <f t="shared" si="5"/>
        <v>19.910526315789475</v>
      </c>
      <c r="L160" s="60">
        <v>1.23</v>
      </c>
      <c r="M160" s="63">
        <v>83.2152219928335</v>
      </c>
      <c r="N160" s="63">
        <v>22.0116635510171</v>
      </c>
      <c r="O160" s="60">
        <v>3</v>
      </c>
    </row>
    <row r="161" spans="2:15" ht="15" customHeight="1">
      <c r="B161" s="59">
        <v>85</v>
      </c>
      <c r="C161" s="60" t="s">
        <v>159</v>
      </c>
      <c r="D161" s="60" t="s">
        <v>158</v>
      </c>
      <c r="E161" s="60">
        <v>1</v>
      </c>
      <c r="F161" s="60">
        <v>10</v>
      </c>
      <c r="G161" s="100" t="s">
        <v>175</v>
      </c>
      <c r="H161" s="60">
        <v>1</v>
      </c>
      <c r="I161" s="60">
        <v>0.04</v>
      </c>
      <c r="J161" s="60">
        <v>0.03783</v>
      </c>
      <c r="K161" s="62">
        <f t="shared" si="5"/>
        <v>19.910526315789475</v>
      </c>
      <c r="L161" s="60">
        <v>1.5</v>
      </c>
      <c r="M161" s="63">
        <v>83.214979436909</v>
      </c>
      <c r="N161" s="63">
        <v>22.0114723049997</v>
      </c>
      <c r="O161" s="60">
        <v>4</v>
      </c>
    </row>
    <row r="162" spans="2:15" ht="15" customHeight="1">
      <c r="B162" s="59">
        <v>86</v>
      </c>
      <c r="C162" s="60" t="s">
        <v>159</v>
      </c>
      <c r="D162" s="60" t="s">
        <v>158</v>
      </c>
      <c r="E162" s="60">
        <v>1</v>
      </c>
      <c r="F162" s="60">
        <v>7</v>
      </c>
      <c r="G162" s="100" t="s">
        <v>175</v>
      </c>
      <c r="H162" s="60">
        <v>1</v>
      </c>
      <c r="I162" s="60">
        <v>0.04</v>
      </c>
      <c r="J162" s="60">
        <v>0.03783</v>
      </c>
      <c r="K162" s="62">
        <f t="shared" si="5"/>
        <v>19.910526315789475</v>
      </c>
      <c r="L162" s="60">
        <v>1.45</v>
      </c>
      <c r="M162" s="63">
        <v>83.2158423762559</v>
      </c>
      <c r="N162" s="63">
        <v>22.0122093018473</v>
      </c>
      <c r="O162" s="60">
        <v>4</v>
      </c>
    </row>
    <row r="163" spans="2:15" ht="15" customHeight="1">
      <c r="B163" s="59">
        <v>87</v>
      </c>
      <c r="C163" s="60" t="s">
        <v>159</v>
      </c>
      <c r="D163" s="60" t="s">
        <v>158</v>
      </c>
      <c r="E163" s="60">
        <v>1</v>
      </c>
      <c r="F163" s="60">
        <v>6</v>
      </c>
      <c r="G163" s="100" t="s">
        <v>175</v>
      </c>
      <c r="H163" s="60">
        <v>1</v>
      </c>
      <c r="I163" s="60">
        <v>0.04</v>
      </c>
      <c r="J163" s="60">
        <v>0.03783</v>
      </c>
      <c r="K163" s="62">
        <f t="shared" si="5"/>
        <v>19.910526315789475</v>
      </c>
      <c r="L163" s="60">
        <v>1.23</v>
      </c>
      <c r="M163" s="63">
        <v>83.2160009705143</v>
      </c>
      <c r="N163" s="63">
        <v>22.0123212507356</v>
      </c>
      <c r="O163" s="60">
        <v>5</v>
      </c>
    </row>
    <row r="164" spans="2:15" ht="15" customHeight="1">
      <c r="B164" s="59">
        <v>88</v>
      </c>
      <c r="C164" s="60" t="s">
        <v>159</v>
      </c>
      <c r="D164" s="60" t="s">
        <v>158</v>
      </c>
      <c r="E164" s="60">
        <v>1</v>
      </c>
      <c r="F164" s="60">
        <v>10</v>
      </c>
      <c r="G164" s="100" t="s">
        <v>175</v>
      </c>
      <c r="H164" s="60">
        <v>1</v>
      </c>
      <c r="I164" s="60">
        <v>0.04</v>
      </c>
      <c r="J164" s="60">
        <v>0.03783</v>
      </c>
      <c r="K164" s="62">
        <f t="shared" si="5"/>
        <v>19.910526315789475</v>
      </c>
      <c r="L164" s="60">
        <v>1.5</v>
      </c>
      <c r="M164" s="63">
        <v>83.2165047405114</v>
      </c>
      <c r="N164" s="63">
        <v>22.0134687268401</v>
      </c>
      <c r="O164" s="60">
        <v>3</v>
      </c>
    </row>
    <row r="165" spans="2:15" ht="15" customHeight="1">
      <c r="B165" s="59">
        <v>89</v>
      </c>
      <c r="C165" s="60" t="s">
        <v>160</v>
      </c>
      <c r="D165" s="60" t="s">
        <v>158</v>
      </c>
      <c r="E165" s="60">
        <v>1</v>
      </c>
      <c r="F165" s="60">
        <v>15</v>
      </c>
      <c r="G165" s="60">
        <v>2</v>
      </c>
      <c r="H165" s="60">
        <v>2</v>
      </c>
      <c r="I165" s="60">
        <v>1.94177</v>
      </c>
      <c r="J165" s="60">
        <v>0.45</v>
      </c>
      <c r="K165" s="62">
        <f t="shared" si="5"/>
        <v>236.8421052631579</v>
      </c>
      <c r="L165" s="60">
        <v>25</v>
      </c>
      <c r="M165" s="63">
        <v>83.2152266573705</v>
      </c>
      <c r="N165" s="63">
        <v>22.0120460430519</v>
      </c>
      <c r="O165" s="60">
        <v>10</v>
      </c>
    </row>
    <row r="166" spans="2:15" ht="15" customHeight="1">
      <c r="B166" s="59">
        <v>90</v>
      </c>
      <c r="C166" s="60" t="s">
        <v>160</v>
      </c>
      <c r="D166" s="60" t="s">
        <v>158</v>
      </c>
      <c r="E166" s="60">
        <v>1</v>
      </c>
      <c r="F166" s="60">
        <v>15</v>
      </c>
      <c r="G166" s="60">
        <v>2</v>
      </c>
      <c r="H166" s="60">
        <v>2</v>
      </c>
      <c r="I166" s="60">
        <v>1.94177</v>
      </c>
      <c r="J166" s="60">
        <v>0.45</v>
      </c>
      <c r="K166" s="62">
        <f t="shared" si="5"/>
        <v>236.8421052631579</v>
      </c>
      <c r="L166" s="60">
        <v>25</v>
      </c>
      <c r="M166" s="63">
        <v>83.2153199481107</v>
      </c>
      <c r="N166" s="63">
        <v>22.0119714104598</v>
      </c>
      <c r="O166" s="60">
        <v>10</v>
      </c>
    </row>
    <row r="167" spans="2:15" ht="15" customHeight="1">
      <c r="B167" s="59">
        <v>91</v>
      </c>
      <c r="C167" s="60" t="s">
        <v>160</v>
      </c>
      <c r="D167" s="60" t="s">
        <v>158</v>
      </c>
      <c r="E167" s="60">
        <v>1</v>
      </c>
      <c r="F167" s="60">
        <v>15</v>
      </c>
      <c r="G167" s="60">
        <v>2</v>
      </c>
      <c r="H167" s="60">
        <v>2</v>
      </c>
      <c r="I167" s="60">
        <v>1.94177</v>
      </c>
      <c r="J167" s="60">
        <v>0.45</v>
      </c>
      <c r="K167" s="62">
        <f t="shared" si="5"/>
        <v>236.8421052631579</v>
      </c>
      <c r="L167" s="60">
        <v>25</v>
      </c>
      <c r="M167" s="63">
        <v>83.2147415455214</v>
      </c>
      <c r="N167" s="63">
        <v>22.0114676404627</v>
      </c>
      <c r="O167" s="60">
        <v>10</v>
      </c>
    </row>
    <row r="168" spans="2:15" ht="15" customHeight="1">
      <c r="B168" s="59">
        <v>92</v>
      </c>
      <c r="C168" s="60" t="s">
        <v>160</v>
      </c>
      <c r="D168" s="60" t="s">
        <v>158</v>
      </c>
      <c r="E168" s="60">
        <v>1</v>
      </c>
      <c r="F168" s="60">
        <v>15</v>
      </c>
      <c r="G168" s="60">
        <v>2</v>
      </c>
      <c r="H168" s="60">
        <v>2</v>
      </c>
      <c r="I168" s="60">
        <v>1.94177</v>
      </c>
      <c r="J168" s="60">
        <v>0.45</v>
      </c>
      <c r="K168" s="62">
        <f t="shared" si="5"/>
        <v>236.8421052631579</v>
      </c>
      <c r="L168" s="65">
        <v>30</v>
      </c>
      <c r="M168" s="63">
        <v>83.2157957308858</v>
      </c>
      <c r="N168" s="63">
        <v>22.0124751804569</v>
      </c>
      <c r="O168" s="60">
        <v>10</v>
      </c>
    </row>
    <row r="169" spans="2:15" ht="15" customHeight="1">
      <c r="B169" s="59">
        <v>93</v>
      </c>
      <c r="C169" s="60" t="s">
        <v>160</v>
      </c>
      <c r="D169" s="60" t="s">
        <v>158</v>
      </c>
      <c r="E169" s="60">
        <v>1</v>
      </c>
      <c r="F169" s="60">
        <v>15</v>
      </c>
      <c r="G169" s="60">
        <v>2</v>
      </c>
      <c r="H169" s="60">
        <v>2</v>
      </c>
      <c r="I169" s="60">
        <v>1.94177</v>
      </c>
      <c r="J169" s="60">
        <v>0.45</v>
      </c>
      <c r="K169" s="62">
        <f t="shared" si="5"/>
        <v>236.8421052631579</v>
      </c>
      <c r="L169" s="65">
        <v>30</v>
      </c>
      <c r="M169" s="63">
        <v>83.2146855710773</v>
      </c>
      <c r="N169" s="63">
        <v>22.0113836787965</v>
      </c>
      <c r="O169" s="60">
        <v>10</v>
      </c>
    </row>
    <row r="170" spans="2:15" ht="15" customHeight="1">
      <c r="B170" s="59">
        <v>94</v>
      </c>
      <c r="C170" s="60" t="s">
        <v>160</v>
      </c>
      <c r="D170" s="60" t="s">
        <v>158</v>
      </c>
      <c r="E170" s="60">
        <v>1</v>
      </c>
      <c r="F170" s="60">
        <v>15</v>
      </c>
      <c r="G170" s="60">
        <v>2</v>
      </c>
      <c r="H170" s="60">
        <v>2</v>
      </c>
      <c r="I170" s="60">
        <v>1.94177</v>
      </c>
      <c r="J170" s="60">
        <v>0.45</v>
      </c>
      <c r="K170" s="62">
        <f t="shared" si="5"/>
        <v>236.8421052631579</v>
      </c>
      <c r="L170" s="60">
        <v>25</v>
      </c>
      <c r="M170" s="63">
        <v>83.2157304273676</v>
      </c>
      <c r="N170" s="63">
        <v>22.0125684711971</v>
      </c>
      <c r="O170" s="60">
        <v>10</v>
      </c>
    </row>
    <row r="171" spans="2:15" ht="15" customHeight="1">
      <c r="B171" s="59">
        <v>95</v>
      </c>
      <c r="C171" s="60" t="s">
        <v>160</v>
      </c>
      <c r="D171" s="60" t="s">
        <v>158</v>
      </c>
      <c r="E171" s="60">
        <v>1</v>
      </c>
      <c r="F171" s="60">
        <v>15</v>
      </c>
      <c r="G171" s="60">
        <v>2</v>
      </c>
      <c r="H171" s="60">
        <v>2</v>
      </c>
      <c r="I171" s="60">
        <v>1.94177</v>
      </c>
      <c r="J171" s="60">
        <v>0.45</v>
      </c>
      <c r="K171" s="62">
        <f t="shared" si="5"/>
        <v>236.8421052631579</v>
      </c>
      <c r="L171" s="60">
        <v>25</v>
      </c>
      <c r="M171" s="63">
        <v>83.2144710023748</v>
      </c>
      <c r="N171" s="63">
        <v>22.0110944775018</v>
      </c>
      <c r="O171" s="60">
        <v>10</v>
      </c>
    </row>
    <row r="172" spans="2:15" ht="15" customHeight="1">
      <c r="B172" s="102"/>
      <c r="C172" s="102"/>
      <c r="D172" s="102" t="s">
        <v>176</v>
      </c>
      <c r="E172" s="102"/>
      <c r="F172" s="102"/>
      <c r="G172" s="102"/>
      <c r="H172" s="102"/>
      <c r="I172" s="102">
        <f>SUM(I77:I171)</f>
        <v>123.30767960000009</v>
      </c>
      <c r="J172" s="102">
        <f aca="true" t="shared" si="7" ref="J172:O172">SUM(J77:J171)</f>
        <v>83.39892999840002</v>
      </c>
      <c r="K172" s="102">
        <f t="shared" si="7"/>
        <v>43894.173683368484</v>
      </c>
      <c r="L172" s="102">
        <f t="shared" si="7"/>
        <v>480.3290000000001</v>
      </c>
      <c r="M172" s="102">
        <f t="shared" si="7"/>
        <v>7904.630952147548</v>
      </c>
      <c r="N172" s="102">
        <f t="shared" si="7"/>
        <v>2092.0424350682747</v>
      </c>
      <c r="O172" s="102">
        <f t="shared" si="7"/>
        <v>247</v>
      </c>
    </row>
    <row r="173" spans="2:15" ht="1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2:15" ht="1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2:15" ht="1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2:15" ht="1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 ht="1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 ht="1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 ht="1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15" ht="1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2:15" ht="1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2:15" ht="1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2:15" ht="1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 ht="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2:15" ht="1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2:15" ht="1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2:15" ht="1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2:15" ht="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2:15" ht="1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2:15" ht="1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2:15" ht="1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2:15" ht="1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2:15" ht="1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2:15" ht="1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2:15" ht="1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2:15" ht="1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2:15" ht="1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2:15" ht="1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2:15" ht="1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2:15" ht="1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2:15" ht="1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2:15" ht="1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2:15" ht="1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2:15" ht="1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2:15" ht="1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2:15" ht="1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2:15" ht="1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2:15" ht="1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2:15" ht="1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2:15" ht="1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ht="1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ht="1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5" ht="1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2:15" ht="1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2:15" ht="1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ht="1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2:15" ht="1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2:15" ht="1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2:15" ht="1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 ht="1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2:15" ht="1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2:15" ht="1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2:15" ht="1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2:15" ht="1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 ht="1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ht="1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ht="1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ht="1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ht="1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 ht="1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 ht="1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 ht="1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ht="1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ht="1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ht="1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 ht="1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ht="1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 ht="1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 ht="1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 ht="1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5" ht="1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2:15" ht="1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2:15" ht="1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2:15" ht="1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 ht="1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2:15" ht="1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 ht="1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 ht="1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 ht="1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2:15" ht="1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2:15" ht="1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2:15" ht="1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 ht="1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2:15" ht="1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2:15" ht="1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2:15" ht="1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2:15" ht="1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2:15" ht="1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2:15" ht="1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2:15" ht="1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2:15" ht="1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15" ht="1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2:15" ht="1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2:15" ht="1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2:15" ht="1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2:15" ht="1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2:15" ht="1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2:15" ht="1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2:15" ht="1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2:15" ht="1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 ht="1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 ht="1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2:15" ht="1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2:15" ht="1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2:15" ht="1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2:15" ht="1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2:15" ht="1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="68" customFormat="1" ht="15" customHeight="1"/>
  </sheetData>
  <autoFilter ref="B75:S172"/>
  <mergeCells count="20">
    <mergeCell ref="R7:S7"/>
    <mergeCell ref="B1:O1"/>
    <mergeCell ref="E3:L3"/>
    <mergeCell ref="E5:O5"/>
    <mergeCell ref="E6:K6"/>
    <mergeCell ref="E7:K7"/>
    <mergeCell ref="M74:M75"/>
    <mergeCell ref="N74:N75"/>
    <mergeCell ref="O74:O75"/>
    <mergeCell ref="B76:O76"/>
    <mergeCell ref="E8:K8"/>
    <mergeCell ref="E9:L9"/>
    <mergeCell ref="I16:L16"/>
    <mergeCell ref="I17:L17"/>
    <mergeCell ref="D73:O73"/>
    <mergeCell ref="B74:B75"/>
    <mergeCell ref="C74:C75"/>
    <mergeCell ref="D74:D75"/>
    <mergeCell ref="E74:E75"/>
    <mergeCell ref="F74:H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2021-01-21T06:58:58Z</dcterms:created>
  <dcterms:modified xsi:type="dcterms:W3CDTF">2021-01-24T23:53:04Z</dcterms:modified>
  <cp:category/>
  <cp:version/>
  <cp:contentType/>
  <cp:contentStatus/>
</cp:coreProperties>
</file>