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BADEDUMARPALI" sheetId="2" r:id="rId1"/>
    <sheet name="Sheet1" sheetId="1" r:id="rId2"/>
  </sheets>
  <definedNames>
    <definedName name="_xlnm._FilterDatabase" localSheetId="0" hidden="1">'e-DPR BADEDUMARPALI'!$B$75:$S$165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<sst xmlns="http://schemas.openxmlformats.org/spreadsheetml/2006/main" count="273" uniqueCount="170">
  <si>
    <t>e-DPR of ______BADEDUMARPALI______GP,  Block  ___KHARSIYA___ ,  District- ___Raigarh__, Chhattisgarh</t>
  </si>
  <si>
    <t xml:space="preserve">A </t>
  </si>
  <si>
    <t>Back ground profile</t>
  </si>
  <si>
    <t>Micro Watershed code</t>
  </si>
  <si>
    <t>District-Raigardh</t>
  </si>
  <si>
    <t>Block - Kharsiya</t>
  </si>
  <si>
    <t>Gram Panchayat - BADEDUMARPALI</t>
  </si>
  <si>
    <t>Villages Covered -  BADEDUMARPALI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</si>
  <si>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</si>
  <si>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</si>
  <si>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</si>
  <si>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</si>
  <si>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</si>
  <si>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</si>
  <si>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</si>
  <si>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</si>
  <si>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</si>
  <si>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</si>
  <si>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</si>
  <si>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</si>
  <si>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</si>
  <si>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</si>
  <si>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</si>
  <si>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</si>
  <si>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</si>
  <si>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</si>
  <si>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</si>
  <si>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</si>
  <si>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</si>
  <si>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</si>
  <si>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</si>
  <si>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</si>
  <si>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</si>
  <si>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</si>
  <si>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</si>
  <si>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</si>
  <si>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</si>
  <si>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</si>
  <si>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</si>
  <si>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</si>
  <si>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</si>
  <si>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</si>
  <si>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</si>
  <si>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</si>
  <si>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</si>
  <si>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</si>
  <si>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</si>
  <si>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</si>
  <si>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</si>
  <si>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</si>
  <si>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</si>
  <si>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</si>
  <si>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</si>
  <si>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</si>
  <si>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</si>
  <si>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</si>
  <si>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</si>
  <si>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</si>
  <si>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 xml:space="preserve">Total Water Requirement (Ham) - </t>
  </si>
  <si>
    <t>Total Water Available (Ham) -</t>
  </si>
  <si>
    <t xml:space="preserve">Water Resource to be created (Ham) -  </t>
  </si>
  <si>
    <t xml:space="preserve">Water Resourse Planned  ( Ha M)  - </t>
  </si>
  <si>
    <t xml:space="preserve">% of Water requirment fulfilled though MWS - </t>
  </si>
  <si>
    <t>J</t>
  </si>
  <si>
    <t>EXPECTED OUTCOME</t>
  </si>
  <si>
    <t>Increase in Cropping area (in Ha) -</t>
  </si>
  <si>
    <t xml:space="preserve">Increase in Irrigated area (in Ha) - 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</si>
  <si>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</si>
  <si>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</si>
  <si>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</si>
  <si>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</si>
  <si>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</si>
  <si>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</si>
  <si>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</si>
  <si>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</si>
  <si>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</si>
  <si>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</si>
  <si>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</si>
  <si>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</si>
  <si>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</si>
  <si>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</si>
  <si>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</si>
  <si>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</si>
  <si>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</si>
  <si>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</si>
  <si>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</si>
  <si>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</si>
  <si>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</si>
  <si>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</si>
  <si>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>land levelling</t>
  </si>
  <si>
    <t>hemlaal</t>
  </si>
  <si>
    <t>upasin</t>
  </si>
  <si>
    <t>meerabai</t>
  </si>
  <si>
    <t>leelaram</t>
  </si>
  <si>
    <t>babulaal</t>
  </si>
  <si>
    <t>malikram</t>
  </si>
  <si>
    <t>mohan</t>
  </si>
  <si>
    <t>faguram</t>
  </si>
  <si>
    <t>dujnath</t>
  </si>
  <si>
    <t>raambai</t>
  </si>
  <si>
    <t xml:space="preserve">krishnkumar </t>
  </si>
  <si>
    <t>bhagirathi</t>
  </si>
  <si>
    <t>dhaniram</t>
  </si>
  <si>
    <t>ashok kumar</t>
  </si>
  <si>
    <t xml:space="preserve">dhaniram </t>
  </si>
  <si>
    <t>doctor</t>
  </si>
  <si>
    <t>sumatraam</t>
  </si>
  <si>
    <t>sitaram</t>
  </si>
  <si>
    <t>kantabai</t>
  </si>
  <si>
    <t>murlidhar</t>
  </si>
  <si>
    <t>dayaram</t>
  </si>
  <si>
    <t>gurucharan</t>
  </si>
  <si>
    <t>motichand</t>
  </si>
  <si>
    <t>dilchand</t>
  </si>
  <si>
    <t>kumarlaal</t>
  </si>
  <si>
    <t>hulashram</t>
  </si>
  <si>
    <t>nilbai</t>
  </si>
  <si>
    <t>jaydayal</t>
  </si>
  <si>
    <t>nilamber</t>
  </si>
  <si>
    <t>govindraam</t>
  </si>
  <si>
    <t>siyaraam</t>
  </si>
  <si>
    <t>ishwari prasad</t>
  </si>
  <si>
    <t>chaitram</t>
  </si>
  <si>
    <t>goverdhan</t>
  </si>
  <si>
    <t>nanbai</t>
  </si>
  <si>
    <t>trilochan</t>
  </si>
  <si>
    <t>farm pond</t>
  </si>
  <si>
    <t>dayaraam</t>
  </si>
  <si>
    <t>lilamber</t>
  </si>
  <si>
    <t>dug well construction</t>
  </si>
  <si>
    <t>fekuram</t>
  </si>
  <si>
    <t>cattle shed</t>
  </si>
  <si>
    <t>jotraam</t>
  </si>
  <si>
    <t>nilaram</t>
  </si>
  <si>
    <t>girdhari</t>
  </si>
  <si>
    <t>sitaraam</t>
  </si>
  <si>
    <t>shivprasad</t>
  </si>
  <si>
    <t>bharatlaal</t>
  </si>
  <si>
    <t>goat shed</t>
  </si>
  <si>
    <t>ganpati</t>
  </si>
  <si>
    <t>hiralaal</t>
  </si>
  <si>
    <t>nirja</t>
  </si>
  <si>
    <t>fagulaal</t>
  </si>
  <si>
    <t>sukhlaal</t>
  </si>
  <si>
    <t>ghansiram</t>
  </si>
  <si>
    <t>mangalsingh</t>
  </si>
  <si>
    <t>premkumar</t>
  </si>
  <si>
    <t>sonlaal</t>
  </si>
  <si>
    <t>pig shed</t>
  </si>
  <si>
    <t xml:space="preserve">ashok </t>
  </si>
  <si>
    <t>dropati</t>
  </si>
  <si>
    <t>samarin</t>
  </si>
  <si>
    <t>bhirajbaai</t>
  </si>
  <si>
    <t>gaot shed</t>
  </si>
  <si>
    <t xml:space="preserve">ishwari rathiya </t>
  </si>
  <si>
    <t xml:space="preserve">rajni dansena </t>
  </si>
  <si>
    <t>pond deepening</t>
  </si>
  <si>
    <t>government</t>
  </si>
  <si>
    <t>plantation</t>
  </si>
  <si>
    <t>vermicmpost</t>
  </si>
  <si>
    <t>nadep pit</t>
  </si>
  <si>
    <t xml:space="preserve">sarad kumar dansena </t>
  </si>
  <si>
    <t>ajola tank</t>
  </si>
  <si>
    <t>4G2C4B3c,4G2C4B3e</t>
  </si>
  <si>
    <t>FY 2020-2021</t>
  </si>
  <si>
    <t>FY 2019-2020</t>
  </si>
  <si>
    <t>FY 2018-2019</t>
  </si>
  <si>
    <t xml:space="preserve">Clay &amp; sanday clay loam </t>
  </si>
  <si>
    <t>0 to 3%</t>
  </si>
  <si>
    <t xml:space="preserve">Mand river </t>
  </si>
</sst>
</file>

<file path=xl/styles.xml><?xml version="1.0" encoding="utf-8"?>
<styleSheet xmlns="http://schemas.openxmlformats.org/spreadsheetml/2006/main">
  <numFmts count="1">
    <numFmt numFmtId="164" formatCode="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7"/>
      <color rgb="FF003399"/>
      <name val="Verdana"/>
      <family val="2"/>
    </font>
    <font>
      <sz val="8"/>
      <color rgb="FF003399"/>
      <name val="Verdana"/>
      <family val="2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2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wrapText="1"/>
    </xf>
    <xf numFmtId="3" fontId="15" fillId="2" borderId="12" xfId="0" applyNumberFormat="1" applyFont="1" applyFill="1" applyBorder="1" applyAlignment="1">
      <alignment horizontal="right" wrapText="1"/>
    </xf>
    <xf numFmtId="0" fontId="15" fillId="2" borderId="12" xfId="0" applyFont="1" applyFill="1" applyBorder="1" applyAlignment="1">
      <alignment horizontal="right" wrapText="1"/>
    </xf>
    <xf numFmtId="1" fontId="13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ill="1" applyBorder="1"/>
    <xf numFmtId="2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S277"/>
  <sheetViews>
    <sheetView tabSelected="1" zoomScale="90" zoomScaleNormal="90" workbookViewId="0" topLeftCell="A1">
      <selection activeCell="E9" sqref="E9:L9"/>
    </sheetView>
  </sheetViews>
  <sheetFormatPr defaultColWidth="9.140625" defaultRowHeight="15"/>
  <cols>
    <col min="1" max="1" width="9.140625" style="1" customWidth="1"/>
    <col min="2" max="2" width="5.421875" style="64" customWidth="1"/>
    <col min="3" max="3" width="13.57421875" style="65" bestFit="1" customWidth="1"/>
    <col min="4" max="4" width="28.140625" style="65" customWidth="1"/>
    <col min="5" max="5" width="11.140625" style="64" customWidth="1"/>
    <col min="6" max="6" width="13.421875" style="64" customWidth="1"/>
    <col min="7" max="7" width="11.8515625" style="64" customWidth="1"/>
    <col min="8" max="8" width="12.140625" style="64" customWidth="1"/>
    <col min="9" max="9" width="14.421875" style="65" customWidth="1"/>
    <col min="10" max="10" width="11.140625" style="65" customWidth="1"/>
    <col min="11" max="11" width="14.00390625" style="65" customWidth="1"/>
    <col min="12" max="14" width="10.421875" style="65" customWidth="1"/>
    <col min="15" max="15" width="10.8515625" style="65" customWidth="1"/>
    <col min="16" max="16384" width="9.140625" style="1" customWidth="1"/>
  </cols>
  <sheetData>
    <row r="1" spans="2:15" ht="18.75" thickBot="1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88"/>
      <c r="F3" s="88"/>
      <c r="G3" s="88"/>
      <c r="H3" s="88"/>
      <c r="I3" s="88"/>
      <c r="J3" s="88"/>
      <c r="K3" s="88"/>
      <c r="L3" s="88"/>
      <c r="M3" s="6"/>
      <c r="N3" s="6"/>
      <c r="O3" s="5"/>
    </row>
    <row r="4" spans="2:15" ht="15">
      <c r="B4" s="7" t="s">
        <v>1</v>
      </c>
      <c r="C4" s="8"/>
      <c r="D4" s="8" t="s">
        <v>2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3</v>
      </c>
      <c r="E5" s="89" t="s">
        <v>163</v>
      </c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2:15" ht="20.1" customHeight="1">
      <c r="B6" s="12"/>
      <c r="C6" s="13"/>
      <c r="D6" s="13" t="s">
        <v>4</v>
      </c>
      <c r="E6" s="73"/>
      <c r="F6" s="73"/>
      <c r="G6" s="73"/>
      <c r="H6" s="73"/>
      <c r="I6" s="73"/>
      <c r="J6" s="73"/>
      <c r="K6" s="73"/>
      <c r="L6" s="14"/>
      <c r="M6" s="14"/>
      <c r="N6" s="14"/>
      <c r="O6" s="5"/>
    </row>
    <row r="7" spans="2:19" ht="20.1" customHeight="1">
      <c r="B7" s="12"/>
      <c r="C7" s="13"/>
      <c r="D7" s="13" t="s">
        <v>5</v>
      </c>
      <c r="E7" s="73"/>
      <c r="F7" s="73"/>
      <c r="G7" s="73"/>
      <c r="H7" s="73"/>
      <c r="I7" s="73"/>
      <c r="J7" s="73"/>
      <c r="K7" s="73"/>
      <c r="L7" s="14"/>
      <c r="M7" s="14"/>
      <c r="N7" s="14"/>
      <c r="O7" s="5"/>
      <c r="R7" s="91"/>
      <c r="S7" s="91"/>
    </row>
    <row r="8" spans="2:15" ht="20.1" customHeight="1">
      <c r="B8" s="12"/>
      <c r="C8" s="13"/>
      <c r="D8" s="13" t="s">
        <v>6</v>
      </c>
      <c r="E8" s="73"/>
      <c r="F8" s="73"/>
      <c r="G8" s="73"/>
      <c r="H8" s="73"/>
      <c r="I8" s="73"/>
      <c r="J8" s="73"/>
      <c r="K8" s="73"/>
      <c r="L8" s="14"/>
      <c r="M8" s="14"/>
      <c r="N8" s="14"/>
      <c r="O8" s="5"/>
    </row>
    <row r="9" spans="2:15" ht="20.1" customHeight="1" thickBot="1">
      <c r="B9" s="15"/>
      <c r="C9" s="16"/>
      <c r="D9" s="16" t="s">
        <v>7</v>
      </c>
      <c r="E9" s="74"/>
      <c r="F9" s="74"/>
      <c r="G9" s="74"/>
      <c r="H9" s="74"/>
      <c r="I9" s="74"/>
      <c r="J9" s="74"/>
      <c r="K9" s="74"/>
      <c r="L9" s="74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8</v>
      </c>
      <c r="C11" s="8"/>
      <c r="D11" s="8" t="s">
        <v>9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10</v>
      </c>
      <c r="E12" s="19">
        <v>349.12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11</v>
      </c>
      <c r="E13" s="19">
        <v>1192</v>
      </c>
      <c r="F13" s="19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12</v>
      </c>
      <c r="E14" s="20" t="s">
        <v>167</v>
      </c>
      <c r="F14" s="20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13</v>
      </c>
      <c r="E15" s="21" t="s">
        <v>168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14</v>
      </c>
      <c r="E16" s="19" t="s">
        <v>169</v>
      </c>
      <c r="F16" s="19"/>
      <c r="G16" s="19"/>
      <c r="H16" s="19"/>
      <c r="I16" s="75"/>
      <c r="J16" s="75"/>
      <c r="K16" s="75"/>
      <c r="L16" s="75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75"/>
      <c r="J17" s="75"/>
      <c r="K17" s="75"/>
      <c r="L17" s="75"/>
      <c r="M17" s="13"/>
      <c r="N17" s="13"/>
      <c r="O17" s="5"/>
    </row>
    <row r="18" spans="2:15" ht="20.1" customHeight="1" thickBot="1">
      <c r="B18" s="15"/>
      <c r="C18" s="16"/>
      <c r="D18" s="16"/>
      <c r="E18" s="22"/>
      <c r="F18" s="22"/>
      <c r="G18" s="22"/>
      <c r="H18" s="22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3"/>
      <c r="F19" s="23"/>
      <c r="G19" s="23"/>
      <c r="H19" s="23"/>
      <c r="I19" s="13"/>
      <c r="J19" s="13"/>
      <c r="K19" s="13"/>
      <c r="L19" s="13"/>
      <c r="M19" s="13"/>
      <c r="N19" s="13"/>
      <c r="O19" s="5"/>
    </row>
    <row r="20" spans="2:15" ht="20.1" customHeight="1">
      <c r="B20" s="24" t="s">
        <v>15</v>
      </c>
      <c r="C20" s="25"/>
      <c r="D20" s="25" t="s">
        <v>16</v>
      </c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11"/>
    </row>
    <row r="21" spans="2:15" ht="20.1" customHeight="1">
      <c r="B21" s="2"/>
      <c r="C21" s="3"/>
      <c r="D21" s="13" t="s">
        <v>17</v>
      </c>
      <c r="E21" s="28">
        <v>1404</v>
      </c>
      <c r="F21" s="28"/>
      <c r="G21" s="28"/>
      <c r="H21" s="28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18</v>
      </c>
      <c r="E22" s="28">
        <v>353</v>
      </c>
      <c r="F22" s="28"/>
      <c r="G22" s="28"/>
      <c r="H22" s="28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19</v>
      </c>
      <c r="E23" s="28">
        <v>270</v>
      </c>
      <c r="F23" s="28"/>
      <c r="G23" s="28"/>
      <c r="H23" s="28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29"/>
      <c r="C24" s="30"/>
      <c r="D24" s="16" t="s">
        <v>20</v>
      </c>
      <c r="E24" s="31">
        <v>213</v>
      </c>
      <c r="F24" s="31"/>
      <c r="G24" s="31"/>
      <c r="H24" s="31"/>
      <c r="I24" s="30"/>
      <c r="J24" s="30"/>
      <c r="K24" s="30"/>
      <c r="L24" s="30"/>
      <c r="M24" s="30"/>
      <c r="N24" s="30"/>
      <c r="O24" s="18"/>
    </row>
    <row r="25" spans="2:15" ht="24.95" customHeight="1">
      <c r="B25" s="32" t="s">
        <v>21</v>
      </c>
      <c r="C25" s="33"/>
      <c r="D25" s="34" t="s">
        <v>22</v>
      </c>
      <c r="E25" s="35"/>
      <c r="F25" s="92" t="s">
        <v>164</v>
      </c>
      <c r="G25" s="92" t="s">
        <v>165</v>
      </c>
      <c r="H25" s="92" t="s">
        <v>166</v>
      </c>
      <c r="I25" s="27"/>
      <c r="J25" s="27"/>
      <c r="K25" s="27"/>
      <c r="L25" s="27"/>
      <c r="M25" s="27"/>
      <c r="N25" s="27"/>
      <c r="O25" s="11"/>
    </row>
    <row r="26" spans="2:15" ht="35.1" customHeight="1">
      <c r="B26" s="2"/>
      <c r="C26" s="3"/>
      <c r="D26" s="13" t="s">
        <v>23</v>
      </c>
      <c r="E26" s="19"/>
      <c r="F26" s="19">
        <v>251</v>
      </c>
      <c r="G26" s="19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24</v>
      </c>
      <c r="E27" s="19"/>
      <c r="F27" s="93">
        <v>3494</v>
      </c>
      <c r="G27" s="93">
        <v>2116</v>
      </c>
      <c r="H27" s="93">
        <v>4288</v>
      </c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25</v>
      </c>
      <c r="E28" s="19"/>
      <c r="F28" s="94">
        <v>9</v>
      </c>
      <c r="G28" s="94">
        <v>2</v>
      </c>
      <c r="H28" s="94">
        <v>2</v>
      </c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26</v>
      </c>
      <c r="E29" s="19"/>
      <c r="F29" s="94">
        <v>9.72</v>
      </c>
      <c r="G29" s="94">
        <v>5.69</v>
      </c>
      <c r="H29" s="94">
        <v>9.29</v>
      </c>
      <c r="I29" s="3"/>
      <c r="J29" s="3"/>
      <c r="K29" s="3"/>
      <c r="L29" s="3"/>
      <c r="M29" s="3"/>
      <c r="N29" s="3"/>
      <c r="O29" s="5"/>
    </row>
    <row r="30" spans="2:15" ht="60" customHeight="1" thickBot="1">
      <c r="B30" s="29"/>
      <c r="C30" s="30"/>
      <c r="D30" s="16" t="s">
        <v>27</v>
      </c>
      <c r="E30" s="36"/>
      <c r="F30" s="94">
        <v>64.77</v>
      </c>
      <c r="G30" s="94">
        <v>8.92</v>
      </c>
      <c r="H30" s="94">
        <v>20.69</v>
      </c>
      <c r="I30" s="30"/>
      <c r="J30" s="30"/>
      <c r="K30" s="30"/>
      <c r="L30" s="30"/>
      <c r="M30" s="30"/>
      <c r="N30" s="30"/>
      <c r="O30" s="18"/>
    </row>
    <row r="31" spans="2:15" ht="15" thickBot="1">
      <c r="B31" s="2"/>
      <c r="C31" s="3"/>
      <c r="D31" s="3"/>
      <c r="E31" s="37"/>
      <c r="F31" s="37"/>
      <c r="G31" s="37"/>
      <c r="H31" s="37"/>
      <c r="I31" s="3"/>
      <c r="J31" s="3"/>
      <c r="K31" s="3"/>
      <c r="L31" s="3"/>
      <c r="M31" s="3"/>
      <c r="N31" s="3"/>
      <c r="O31" s="5"/>
    </row>
    <row r="32" spans="2:15" ht="20.1" customHeight="1">
      <c r="B32" s="24" t="s">
        <v>28</v>
      </c>
      <c r="C32" s="25"/>
      <c r="D32" s="25" t="s">
        <v>29</v>
      </c>
      <c r="E32" s="35"/>
      <c r="F32" s="35"/>
      <c r="G32" s="35"/>
      <c r="H32" s="35"/>
      <c r="I32" s="27"/>
      <c r="J32" s="27"/>
      <c r="K32" s="27"/>
      <c r="L32" s="27"/>
      <c r="M32" s="27"/>
      <c r="N32" s="27"/>
      <c r="O32" s="11"/>
    </row>
    <row r="33" spans="2:15" ht="20.1" customHeight="1">
      <c r="B33" s="2"/>
      <c r="C33" s="3"/>
      <c r="D33" s="13" t="s">
        <v>30</v>
      </c>
      <c r="E33" s="38">
        <v>179.75</v>
      </c>
      <c r="F33" s="38"/>
      <c r="G33" s="38"/>
      <c r="H33" s="38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31</v>
      </c>
      <c r="E34" s="38">
        <v>36.63</v>
      </c>
      <c r="F34" s="38"/>
      <c r="G34" s="38"/>
      <c r="H34" s="38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32</v>
      </c>
      <c r="E35" s="38">
        <v>9.28</v>
      </c>
      <c r="F35" s="38"/>
      <c r="G35" s="38"/>
      <c r="H35" s="38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33</v>
      </c>
      <c r="E36" s="38">
        <v>0</v>
      </c>
      <c r="F36" s="38"/>
      <c r="G36" s="38"/>
      <c r="H36" s="38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34</v>
      </c>
      <c r="E37" s="38">
        <v>22.83</v>
      </c>
      <c r="F37" s="38"/>
      <c r="G37" s="38"/>
      <c r="H37" s="38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35</v>
      </c>
      <c r="E38" s="38">
        <v>8.5</v>
      </c>
      <c r="F38" s="38"/>
      <c r="G38" s="38"/>
      <c r="H38" s="38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29"/>
      <c r="C39" s="30"/>
      <c r="D39" s="16" t="s">
        <v>36</v>
      </c>
      <c r="E39" s="39">
        <f>E12-E33-E34-E35-E36-E37-E38</f>
        <v>92.13000000000001</v>
      </c>
      <c r="F39" s="39"/>
      <c r="G39" s="39"/>
      <c r="H39" s="39"/>
      <c r="I39" s="30"/>
      <c r="J39" s="30"/>
      <c r="K39" s="30"/>
      <c r="L39" s="30"/>
      <c r="M39" s="30"/>
      <c r="N39" s="30"/>
      <c r="O39" s="18"/>
    </row>
    <row r="40" spans="2:15" ht="15" thickBot="1">
      <c r="B40" s="2"/>
      <c r="C40" s="3"/>
      <c r="D40" s="3"/>
      <c r="E40" s="37"/>
      <c r="F40" s="37"/>
      <c r="G40" s="37"/>
      <c r="H40" s="37"/>
      <c r="I40" s="3"/>
      <c r="J40" s="3"/>
      <c r="K40" s="3"/>
      <c r="L40" s="3"/>
      <c r="M40" s="3"/>
      <c r="N40" s="3"/>
      <c r="O40" s="5"/>
    </row>
    <row r="41" spans="2:15" ht="15">
      <c r="B41" s="24" t="s">
        <v>37</v>
      </c>
      <c r="C41" s="25"/>
      <c r="D41" s="25" t="s">
        <v>38</v>
      </c>
      <c r="E41" s="35"/>
      <c r="F41" s="35"/>
      <c r="G41" s="35"/>
      <c r="H41" s="35"/>
      <c r="I41" s="27"/>
      <c r="J41" s="27"/>
      <c r="K41" s="27"/>
      <c r="L41" s="27"/>
      <c r="M41" s="27"/>
      <c r="N41" s="27"/>
      <c r="O41" s="11"/>
    </row>
    <row r="42" spans="2:15" ht="20.1" customHeight="1">
      <c r="B42" s="2"/>
      <c r="C42" s="3"/>
      <c r="D42" s="13" t="s">
        <v>39</v>
      </c>
      <c r="E42" s="38">
        <f>E36</f>
        <v>0</v>
      </c>
      <c r="F42" s="38"/>
      <c r="G42" s="38"/>
      <c r="H42" s="38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40</v>
      </c>
      <c r="E43" s="19">
        <f>E12-E44-E45</f>
        <v>205.412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41</v>
      </c>
      <c r="E44" s="19">
        <v>108.25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42</v>
      </c>
      <c r="E45" s="19">
        <v>35.458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29"/>
      <c r="C46" s="30"/>
      <c r="D46" s="16" t="s">
        <v>43</v>
      </c>
      <c r="E46" s="36">
        <v>450</v>
      </c>
      <c r="F46" s="36"/>
      <c r="G46" s="36"/>
      <c r="H46" s="36"/>
      <c r="I46" s="30"/>
      <c r="J46" s="30"/>
      <c r="K46" s="30"/>
      <c r="L46" s="30"/>
      <c r="M46" s="30"/>
      <c r="N46" s="30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4" t="s">
        <v>44</v>
      </c>
      <c r="C48" s="25"/>
      <c r="D48" s="25" t="s">
        <v>45</v>
      </c>
      <c r="E48" s="40"/>
      <c r="F48" s="40"/>
      <c r="G48" s="40"/>
      <c r="H48" s="40"/>
      <c r="I48" s="27"/>
      <c r="J48" s="27"/>
      <c r="K48" s="27"/>
      <c r="L48" s="27"/>
      <c r="M48" s="27"/>
      <c r="N48" s="27"/>
      <c r="O48" s="11"/>
    </row>
    <row r="49" spans="2:15" ht="20.1" customHeight="1">
      <c r="B49" s="2"/>
      <c r="C49" s="3"/>
      <c r="D49" s="13" t="s">
        <v>46</v>
      </c>
      <c r="E49" s="19">
        <v>7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47</v>
      </c>
      <c r="E50" s="19">
        <v>8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48</v>
      </c>
      <c r="E51" s="19">
        <v>9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29"/>
      <c r="C52" s="30"/>
      <c r="D52" s="30"/>
      <c r="E52" s="41"/>
      <c r="F52" s="41"/>
      <c r="G52" s="41"/>
      <c r="H52" s="41"/>
      <c r="I52" s="30"/>
      <c r="J52" s="30"/>
      <c r="K52" s="30"/>
      <c r="L52" s="30"/>
      <c r="M52" s="30"/>
      <c r="N52" s="30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49</v>
      </c>
      <c r="C54" s="8"/>
      <c r="D54" s="8" t="s">
        <v>50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51</v>
      </c>
      <c r="E55" s="42">
        <v>0.83</v>
      </c>
      <c r="F55" s="42"/>
      <c r="G55" s="42"/>
      <c r="H55" s="42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52</v>
      </c>
      <c r="E56" s="42">
        <v>0.06</v>
      </c>
      <c r="F56" s="42"/>
      <c r="G56" s="42"/>
      <c r="H56" s="42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53</v>
      </c>
      <c r="E57" s="42">
        <v>0.07</v>
      </c>
      <c r="F57" s="42"/>
      <c r="G57" s="42"/>
      <c r="H57" s="42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54</v>
      </c>
      <c r="E58" s="42">
        <v>0.02</v>
      </c>
      <c r="F58" s="42"/>
      <c r="G58" s="42"/>
      <c r="H58" s="42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55</v>
      </c>
      <c r="E59" s="42">
        <v>0.02</v>
      </c>
      <c r="F59" s="42"/>
      <c r="G59" s="42"/>
      <c r="H59" s="42"/>
      <c r="I59" s="13"/>
      <c r="J59" s="13"/>
      <c r="K59" s="13"/>
      <c r="L59" s="13"/>
      <c r="M59" s="13"/>
      <c r="N59" s="13"/>
      <c r="O59" s="5"/>
    </row>
    <row r="60" spans="2:15" ht="15" thickBot="1">
      <c r="B60" s="29"/>
      <c r="C60" s="30"/>
      <c r="D60" s="30"/>
      <c r="E60" s="41"/>
      <c r="F60" s="41"/>
      <c r="G60" s="41"/>
      <c r="H60" s="41"/>
      <c r="I60" s="30"/>
      <c r="J60" s="30"/>
      <c r="K60" s="30"/>
      <c r="L60" s="30"/>
      <c r="M60" s="30"/>
      <c r="N60" s="30"/>
      <c r="O60" s="18"/>
    </row>
    <row r="61" spans="2:15" ht="30" customHeight="1">
      <c r="B61" s="24" t="s">
        <v>56</v>
      </c>
      <c r="C61" s="25"/>
      <c r="D61" s="25" t="s">
        <v>57</v>
      </c>
      <c r="E61" s="43"/>
      <c r="F61" s="43"/>
      <c r="G61" s="43"/>
      <c r="H61" s="43"/>
      <c r="I61" s="27"/>
      <c r="J61" s="27"/>
      <c r="K61" s="27"/>
      <c r="L61" s="27"/>
      <c r="M61" s="27"/>
      <c r="N61" s="27"/>
      <c r="O61" s="11"/>
    </row>
    <row r="62" spans="2:15" ht="30" customHeight="1">
      <c r="B62" s="2"/>
      <c r="C62" s="3"/>
      <c r="D62" s="13" t="s">
        <v>58</v>
      </c>
      <c r="E62" s="19">
        <v>105.3</v>
      </c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59</v>
      </c>
      <c r="E63" s="19">
        <v>56.23</v>
      </c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60</v>
      </c>
      <c r="E64" s="19">
        <v>6.95</v>
      </c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4"/>
      <c r="D65" s="45" t="s">
        <v>61</v>
      </c>
      <c r="E65" s="46">
        <v>3.89</v>
      </c>
      <c r="F65" s="46"/>
      <c r="G65" s="46"/>
      <c r="H65" s="46"/>
      <c r="I65" s="3"/>
      <c r="J65" s="3"/>
      <c r="K65" s="3"/>
      <c r="L65" s="3"/>
      <c r="M65" s="3"/>
      <c r="N65" s="3"/>
      <c r="O65" s="5"/>
    </row>
    <row r="66" spans="2:15" ht="27" customHeight="1" thickBot="1">
      <c r="B66" s="29"/>
      <c r="C66" s="47"/>
      <c r="D66" s="48" t="s">
        <v>62</v>
      </c>
      <c r="E66" s="49">
        <v>0.5597</v>
      </c>
      <c r="F66" s="49"/>
      <c r="G66" s="49"/>
      <c r="H66" s="49"/>
      <c r="I66" s="30"/>
      <c r="J66" s="30"/>
      <c r="K66" s="30"/>
      <c r="L66" s="30"/>
      <c r="M66" s="30"/>
      <c r="N66" s="30"/>
      <c r="O66" s="18"/>
    </row>
    <row r="67" spans="2:15" ht="60" customHeight="1">
      <c r="B67" s="50" t="s">
        <v>63</v>
      </c>
      <c r="C67" s="51"/>
      <c r="D67" s="51" t="s">
        <v>64</v>
      </c>
      <c r="E67" s="37"/>
      <c r="F67" s="37"/>
      <c r="G67" s="37"/>
      <c r="H67" s="37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7"/>
      <c r="F68" s="37"/>
      <c r="G68" s="37"/>
      <c r="H68" s="37"/>
      <c r="I68" s="3"/>
      <c r="J68" s="3"/>
      <c r="K68" s="3"/>
      <c r="L68" s="3"/>
      <c r="M68" s="3"/>
      <c r="N68" s="3"/>
      <c r="O68" s="5"/>
    </row>
    <row r="69" spans="2:15" ht="15">
      <c r="B69" s="2"/>
      <c r="C69" s="3"/>
      <c r="D69" s="13" t="s">
        <v>65</v>
      </c>
      <c r="E69" s="52">
        <v>16.557</v>
      </c>
      <c r="F69" s="52"/>
      <c r="G69" s="52"/>
      <c r="H69" s="52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66</v>
      </c>
      <c r="E70" s="52">
        <v>50.5</v>
      </c>
      <c r="F70" s="52"/>
      <c r="G70" s="52"/>
      <c r="H70" s="52"/>
      <c r="I70" s="3"/>
      <c r="J70" s="3"/>
      <c r="K70" s="3"/>
      <c r="L70" s="3"/>
      <c r="M70" s="3"/>
      <c r="N70" s="3"/>
      <c r="O70" s="5"/>
    </row>
    <row r="71" spans="2:15" ht="39" customHeight="1" thickBot="1">
      <c r="B71" s="29"/>
      <c r="C71" s="30"/>
      <c r="D71" s="16" t="s">
        <v>67</v>
      </c>
      <c r="E71" s="53">
        <v>79</v>
      </c>
      <c r="F71" s="53"/>
      <c r="G71" s="53"/>
      <c r="H71" s="53"/>
      <c r="I71" s="30"/>
      <c r="J71" s="30"/>
      <c r="K71" s="30"/>
      <c r="L71" s="30"/>
      <c r="M71" s="30"/>
      <c r="N71" s="30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4" t="s">
        <v>68</v>
      </c>
      <c r="C73" s="55"/>
      <c r="D73" s="76" t="s">
        <v>69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</row>
    <row r="74" spans="2:15" s="57" customFormat="1" ht="60" customHeight="1">
      <c r="B74" s="79" t="s">
        <v>70</v>
      </c>
      <c r="C74" s="80" t="s">
        <v>71</v>
      </c>
      <c r="D74" s="81" t="s">
        <v>72</v>
      </c>
      <c r="E74" s="80" t="s">
        <v>73</v>
      </c>
      <c r="F74" s="83" t="s">
        <v>74</v>
      </c>
      <c r="G74" s="84"/>
      <c r="H74" s="84"/>
      <c r="I74" s="56" t="s">
        <v>75</v>
      </c>
      <c r="J74" s="56" t="s">
        <v>76</v>
      </c>
      <c r="K74" s="56" t="s">
        <v>77</v>
      </c>
      <c r="L74" s="56" t="s">
        <v>78</v>
      </c>
      <c r="M74" s="66" t="s">
        <v>79</v>
      </c>
      <c r="N74" s="66" t="s">
        <v>80</v>
      </c>
      <c r="O74" s="68" t="s">
        <v>81</v>
      </c>
    </row>
    <row r="75" spans="2:15" s="57" customFormat="1" ht="36" customHeight="1">
      <c r="B75" s="79"/>
      <c r="C75" s="80"/>
      <c r="D75" s="82"/>
      <c r="E75" s="80"/>
      <c r="F75" s="56" t="s">
        <v>82</v>
      </c>
      <c r="G75" s="56" t="s">
        <v>83</v>
      </c>
      <c r="H75" s="56" t="s">
        <v>84</v>
      </c>
      <c r="I75" s="56" t="s">
        <v>85</v>
      </c>
      <c r="J75" s="56" t="s">
        <v>85</v>
      </c>
      <c r="K75" s="56" t="s">
        <v>86</v>
      </c>
      <c r="L75" s="56" t="s">
        <v>87</v>
      </c>
      <c r="M75" s="67"/>
      <c r="N75" s="67"/>
      <c r="O75" s="69"/>
    </row>
    <row r="76" spans="2:15" ht="15" customHeight="1">
      <c r="B76" s="70" t="s">
        <v>88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</row>
    <row r="77" spans="2:15" ht="15" customHeight="1">
      <c r="B77" s="58">
        <v>1</v>
      </c>
      <c r="C77" s="58" t="s">
        <v>89</v>
      </c>
      <c r="D77" s="58" t="s">
        <v>90</v>
      </c>
      <c r="E77" s="99">
        <v>1</v>
      </c>
      <c r="F77" s="100">
        <f>L77*125</f>
        <v>9.125</v>
      </c>
      <c r="G77" s="100">
        <f>L77*95</f>
        <v>6.935</v>
      </c>
      <c r="H77" s="101">
        <v>0.3</v>
      </c>
      <c r="I77" s="102">
        <f>L77*0.85</f>
        <v>0.062049999999999994</v>
      </c>
      <c r="J77" s="102">
        <f>I77*0.95</f>
        <v>0.05894749999999999</v>
      </c>
      <c r="K77" s="100">
        <f>J77/0.0019</f>
        <v>31.024999999999995</v>
      </c>
      <c r="L77" s="96">
        <v>0.073</v>
      </c>
      <c r="M77" s="61">
        <v>21.993063</v>
      </c>
      <c r="N77" s="61">
        <v>83.190741</v>
      </c>
      <c r="O77" s="58">
        <v>1</v>
      </c>
    </row>
    <row r="78" spans="2:15" ht="15" customHeight="1">
      <c r="B78" s="58">
        <v>2</v>
      </c>
      <c r="C78" s="58" t="s">
        <v>89</v>
      </c>
      <c r="D78" s="58" t="s">
        <v>91</v>
      </c>
      <c r="E78" s="99">
        <v>1</v>
      </c>
      <c r="F78" s="100">
        <f>L78*125</f>
        <v>18.25</v>
      </c>
      <c r="G78" s="100">
        <f>L78*95</f>
        <v>13.87</v>
      </c>
      <c r="H78" s="101">
        <v>0.3</v>
      </c>
      <c r="I78" s="102">
        <f>L78*0.85</f>
        <v>0.12409999999999999</v>
      </c>
      <c r="J78" s="102">
        <f>I78*0.95</f>
        <v>0.11789499999999999</v>
      </c>
      <c r="K78" s="100">
        <f>J78/0.0019</f>
        <v>62.04999999999999</v>
      </c>
      <c r="L78" s="96">
        <v>0.146</v>
      </c>
      <c r="M78" s="61">
        <v>22.008588</v>
      </c>
      <c r="N78" s="61">
        <v>83.185066</v>
      </c>
      <c r="O78" s="58">
        <v>1</v>
      </c>
    </row>
    <row r="79" spans="2:15" ht="15" customHeight="1">
      <c r="B79" s="58">
        <v>3</v>
      </c>
      <c r="C79" s="58" t="s">
        <v>89</v>
      </c>
      <c r="D79" s="58" t="s">
        <v>92</v>
      </c>
      <c r="E79" s="99">
        <v>1</v>
      </c>
      <c r="F79" s="100">
        <f>L79*125</f>
        <v>18.25</v>
      </c>
      <c r="G79" s="100">
        <f>L79*95</f>
        <v>13.87</v>
      </c>
      <c r="H79" s="101">
        <v>0.3</v>
      </c>
      <c r="I79" s="102">
        <f>L79*0.85</f>
        <v>0.12409999999999999</v>
      </c>
      <c r="J79" s="102">
        <f>I79*0.95</f>
        <v>0.11789499999999999</v>
      </c>
      <c r="K79" s="100">
        <f>J79/0.0019</f>
        <v>62.04999999999999</v>
      </c>
      <c r="L79" s="96">
        <v>0.146</v>
      </c>
      <c r="M79" s="61">
        <v>21.995093</v>
      </c>
      <c r="N79" s="61">
        <v>83.181637</v>
      </c>
      <c r="O79" s="58">
        <v>1</v>
      </c>
    </row>
    <row r="80" spans="2:15" ht="15" customHeight="1">
      <c r="B80" s="58">
        <v>4</v>
      </c>
      <c r="C80" s="58" t="s">
        <v>89</v>
      </c>
      <c r="D80" s="58" t="s">
        <v>93</v>
      </c>
      <c r="E80" s="99">
        <v>1</v>
      </c>
      <c r="F80" s="100">
        <f>L80*125</f>
        <v>10.375</v>
      </c>
      <c r="G80" s="100">
        <f>L80*95</f>
        <v>7.885000000000001</v>
      </c>
      <c r="H80" s="101">
        <v>0.3</v>
      </c>
      <c r="I80" s="102">
        <f>L80*0.85</f>
        <v>0.07055</v>
      </c>
      <c r="J80" s="102">
        <f>I80*0.95</f>
        <v>0.0670225</v>
      </c>
      <c r="K80" s="100">
        <f>J80/0.0019</f>
        <v>35.275</v>
      </c>
      <c r="L80" s="96">
        <v>0.083</v>
      </c>
      <c r="M80" s="61">
        <v>22.007161</v>
      </c>
      <c r="N80" s="61">
        <v>83.180829</v>
      </c>
      <c r="O80" s="58">
        <v>1</v>
      </c>
    </row>
    <row r="81" spans="2:15" ht="15" customHeight="1">
      <c r="B81" s="58">
        <v>5</v>
      </c>
      <c r="C81" s="58" t="s">
        <v>89</v>
      </c>
      <c r="D81" s="58" t="s">
        <v>94</v>
      </c>
      <c r="E81" s="99">
        <v>1</v>
      </c>
      <c r="F81" s="100">
        <f>L81*125</f>
        <v>84.5</v>
      </c>
      <c r="G81" s="100">
        <f>L81*95</f>
        <v>64.22</v>
      </c>
      <c r="H81" s="101">
        <v>0.3</v>
      </c>
      <c r="I81" s="102">
        <f>L81*0.85</f>
        <v>0.5746</v>
      </c>
      <c r="J81" s="102">
        <f>I81*0.95</f>
        <v>0.54587</v>
      </c>
      <c r="K81" s="100">
        <f>J81/0.0019</f>
        <v>287.29999999999995</v>
      </c>
      <c r="L81" s="96">
        <v>0.676</v>
      </c>
      <c r="M81" s="61">
        <v>22.004282</v>
      </c>
      <c r="N81" s="61">
        <v>83.175478</v>
      </c>
      <c r="O81" s="58">
        <v>1</v>
      </c>
    </row>
    <row r="82" spans="2:15" ht="15" customHeight="1">
      <c r="B82" s="58">
        <v>6</v>
      </c>
      <c r="C82" s="58" t="s">
        <v>89</v>
      </c>
      <c r="D82" s="58" t="s">
        <v>95</v>
      </c>
      <c r="E82" s="99">
        <v>1</v>
      </c>
      <c r="F82" s="100">
        <f>L82*125</f>
        <v>40</v>
      </c>
      <c r="G82" s="100">
        <f>L82*95</f>
        <v>30.400000000000002</v>
      </c>
      <c r="H82" s="101">
        <v>0.3</v>
      </c>
      <c r="I82" s="102">
        <f>L82*0.85</f>
        <v>0.272</v>
      </c>
      <c r="J82" s="102">
        <f>I82*0.95</f>
        <v>0.2584</v>
      </c>
      <c r="K82" s="100">
        <f>J82/0.0019</f>
        <v>136</v>
      </c>
      <c r="L82" s="96">
        <v>0.32</v>
      </c>
      <c r="M82" s="61">
        <v>22.006393</v>
      </c>
      <c r="N82" s="61">
        <v>83.173925</v>
      </c>
      <c r="O82" s="58">
        <v>1</v>
      </c>
    </row>
    <row r="83" spans="2:15" ht="15" customHeight="1">
      <c r="B83" s="58">
        <v>7</v>
      </c>
      <c r="C83" s="58" t="s">
        <v>89</v>
      </c>
      <c r="D83" s="58" t="s">
        <v>96</v>
      </c>
      <c r="E83" s="99">
        <v>1</v>
      </c>
      <c r="F83" s="100">
        <f>L83*125</f>
        <v>24.25</v>
      </c>
      <c r="G83" s="100">
        <f>L83*95</f>
        <v>18.43</v>
      </c>
      <c r="H83" s="101">
        <v>0.3</v>
      </c>
      <c r="I83" s="102">
        <f>L83*0.85</f>
        <v>0.1649</v>
      </c>
      <c r="J83" s="102">
        <f>I83*0.95</f>
        <v>0.156655</v>
      </c>
      <c r="K83" s="100">
        <f>J83/0.0019</f>
        <v>82.44999999999999</v>
      </c>
      <c r="L83" s="96">
        <v>0.194</v>
      </c>
      <c r="M83" s="61">
        <v>22.006877</v>
      </c>
      <c r="N83" s="61">
        <v>83.180357</v>
      </c>
      <c r="O83" s="58">
        <v>1</v>
      </c>
    </row>
    <row r="84" spans="2:15" ht="15" customHeight="1">
      <c r="B84" s="58">
        <v>8</v>
      </c>
      <c r="C84" s="58" t="s">
        <v>89</v>
      </c>
      <c r="D84" s="58" t="s">
        <v>97</v>
      </c>
      <c r="E84" s="99">
        <v>1</v>
      </c>
      <c r="F84" s="100">
        <f>L84*125</f>
        <v>10.375</v>
      </c>
      <c r="G84" s="100">
        <f>L84*95</f>
        <v>7.885000000000001</v>
      </c>
      <c r="H84" s="101">
        <v>0.3</v>
      </c>
      <c r="I84" s="102">
        <f>L84*0.85</f>
        <v>0.07055</v>
      </c>
      <c r="J84" s="102">
        <f>I84*0.95</f>
        <v>0.0670225</v>
      </c>
      <c r="K84" s="100">
        <f>J84/0.0019</f>
        <v>35.275</v>
      </c>
      <c r="L84" s="96">
        <v>0.083</v>
      </c>
      <c r="M84" s="61">
        <v>22.0071</v>
      </c>
      <c r="N84" s="61">
        <v>83.180795</v>
      </c>
      <c r="O84" s="58">
        <v>1</v>
      </c>
    </row>
    <row r="85" spans="2:15" ht="15" customHeight="1">
      <c r="B85" s="58">
        <v>9</v>
      </c>
      <c r="C85" s="58" t="s">
        <v>89</v>
      </c>
      <c r="D85" s="58" t="s">
        <v>98</v>
      </c>
      <c r="E85" s="99">
        <v>1</v>
      </c>
      <c r="F85" s="100">
        <f>L85*125</f>
        <v>10.375</v>
      </c>
      <c r="G85" s="100">
        <f>L85*95</f>
        <v>7.885000000000001</v>
      </c>
      <c r="H85" s="101">
        <v>0.3</v>
      </c>
      <c r="I85" s="102">
        <f>L85*0.85</f>
        <v>0.07055</v>
      </c>
      <c r="J85" s="102">
        <f>I85*0.95</f>
        <v>0.0670225</v>
      </c>
      <c r="K85" s="100">
        <f>J85/0.0019</f>
        <v>35.275</v>
      </c>
      <c r="L85" s="96">
        <v>0.083</v>
      </c>
      <c r="M85" s="61">
        <v>22.007584</v>
      </c>
      <c r="N85" s="61">
        <v>83.181172</v>
      </c>
      <c r="O85" s="58">
        <v>1</v>
      </c>
    </row>
    <row r="86" spans="2:15" ht="15" customHeight="1">
      <c r="B86" s="58">
        <v>10</v>
      </c>
      <c r="C86" s="58" t="s">
        <v>89</v>
      </c>
      <c r="D86" s="58" t="s">
        <v>99</v>
      </c>
      <c r="E86" s="99">
        <v>1</v>
      </c>
      <c r="F86" s="100">
        <f>L86*125</f>
        <v>13.375</v>
      </c>
      <c r="G86" s="100">
        <f>L86*95</f>
        <v>10.165</v>
      </c>
      <c r="H86" s="101">
        <v>0.3</v>
      </c>
      <c r="I86" s="102">
        <f>L86*0.85</f>
        <v>0.09094999999999999</v>
      </c>
      <c r="J86" s="102">
        <f>I86*0.95</f>
        <v>0.08640249999999998</v>
      </c>
      <c r="K86" s="100">
        <f>J86/0.0019</f>
        <v>45.47499999999999</v>
      </c>
      <c r="L86" s="96">
        <v>0.107</v>
      </c>
      <c r="M86" s="61">
        <v>21.994145</v>
      </c>
      <c r="N86" s="61">
        <v>83.180249</v>
      </c>
      <c r="O86" s="58">
        <v>1</v>
      </c>
    </row>
    <row r="87" spans="2:15" ht="15" customHeight="1">
      <c r="B87" s="58">
        <v>11</v>
      </c>
      <c r="C87" s="58" t="s">
        <v>89</v>
      </c>
      <c r="D87" s="58" t="s">
        <v>100</v>
      </c>
      <c r="E87" s="99">
        <v>1</v>
      </c>
      <c r="F87" s="100">
        <f>L87*125</f>
        <v>22.75</v>
      </c>
      <c r="G87" s="100">
        <f>L87*95</f>
        <v>17.29</v>
      </c>
      <c r="H87" s="101">
        <v>0.3</v>
      </c>
      <c r="I87" s="102">
        <f>L87*0.85</f>
        <v>0.1547</v>
      </c>
      <c r="J87" s="102">
        <f>I87*0.95</f>
        <v>0.14696499999999998</v>
      </c>
      <c r="K87" s="100">
        <f>J87/0.0019</f>
        <v>77.35</v>
      </c>
      <c r="L87" s="96">
        <v>0.182</v>
      </c>
      <c r="M87" s="61">
        <v>21.998562</v>
      </c>
      <c r="N87" s="61">
        <v>83.185206</v>
      </c>
      <c r="O87" s="58">
        <v>1</v>
      </c>
    </row>
    <row r="88" spans="2:15" ht="15" customHeight="1">
      <c r="B88" s="58">
        <v>12</v>
      </c>
      <c r="C88" s="58" t="s">
        <v>89</v>
      </c>
      <c r="D88" s="58" t="s">
        <v>101</v>
      </c>
      <c r="E88" s="99">
        <v>1</v>
      </c>
      <c r="F88" s="100">
        <f>L88*125</f>
        <v>22.75</v>
      </c>
      <c r="G88" s="100">
        <f>L88*95</f>
        <v>17.29</v>
      </c>
      <c r="H88" s="101">
        <v>0.3</v>
      </c>
      <c r="I88" s="102">
        <f>L88*0.85</f>
        <v>0.1547</v>
      </c>
      <c r="J88" s="102">
        <f>I88*0.95</f>
        <v>0.14696499999999998</v>
      </c>
      <c r="K88" s="100">
        <f>J88/0.0019</f>
        <v>77.35</v>
      </c>
      <c r="L88" s="96">
        <v>0.182</v>
      </c>
      <c r="M88" s="61">
        <v>21.995298</v>
      </c>
      <c r="N88" s="61">
        <v>83.18411</v>
      </c>
      <c r="O88" s="58">
        <v>1</v>
      </c>
    </row>
    <row r="89" spans="2:15" ht="15" customHeight="1">
      <c r="B89" s="58">
        <v>13</v>
      </c>
      <c r="C89" s="58" t="s">
        <v>89</v>
      </c>
      <c r="D89" s="58" t="s">
        <v>102</v>
      </c>
      <c r="E89" s="99">
        <v>1</v>
      </c>
      <c r="F89" s="100">
        <f>L89*125</f>
        <v>25.25</v>
      </c>
      <c r="G89" s="100">
        <f>L89*95</f>
        <v>19.19</v>
      </c>
      <c r="H89" s="101">
        <v>0.3</v>
      </c>
      <c r="I89" s="102">
        <f>L89*0.85</f>
        <v>0.17170000000000002</v>
      </c>
      <c r="J89" s="102">
        <f>I89*0.95</f>
        <v>0.163115</v>
      </c>
      <c r="K89" s="100">
        <f>J89/0.0019</f>
        <v>85.85000000000001</v>
      </c>
      <c r="L89" s="96">
        <v>0.202</v>
      </c>
      <c r="M89" s="61">
        <v>22.002253</v>
      </c>
      <c r="N89" s="61">
        <v>83.177455</v>
      </c>
      <c r="O89" s="58">
        <v>1</v>
      </c>
    </row>
    <row r="90" spans="2:15" ht="15" customHeight="1">
      <c r="B90" s="58">
        <v>14</v>
      </c>
      <c r="C90" s="58" t="s">
        <v>89</v>
      </c>
      <c r="D90" s="58" t="s">
        <v>103</v>
      </c>
      <c r="E90" s="99">
        <v>1</v>
      </c>
      <c r="F90" s="100">
        <f>L90*125</f>
        <v>14.125</v>
      </c>
      <c r="G90" s="100">
        <f>L90*95</f>
        <v>10.735</v>
      </c>
      <c r="H90" s="101">
        <v>0.3</v>
      </c>
      <c r="I90" s="102">
        <f>L90*0.85</f>
        <v>0.09605</v>
      </c>
      <c r="J90" s="102">
        <f>I90*0.95</f>
        <v>0.0912475</v>
      </c>
      <c r="K90" s="100">
        <f>J90/0.0019</f>
        <v>48.025</v>
      </c>
      <c r="L90" s="96">
        <v>0.113</v>
      </c>
      <c r="M90" s="61">
        <v>22.004975</v>
      </c>
      <c r="N90" s="61">
        <v>83.181509</v>
      </c>
      <c r="O90" s="58">
        <v>1</v>
      </c>
    </row>
    <row r="91" spans="2:15" ht="15" customHeight="1">
      <c r="B91" s="58">
        <v>15</v>
      </c>
      <c r="C91" s="58" t="s">
        <v>89</v>
      </c>
      <c r="D91" s="58" t="s">
        <v>104</v>
      </c>
      <c r="E91" s="99">
        <v>1</v>
      </c>
      <c r="F91" s="100">
        <f>L91*125</f>
        <v>17.5</v>
      </c>
      <c r="G91" s="100">
        <f>L91*95</f>
        <v>13.3</v>
      </c>
      <c r="H91" s="101">
        <v>0.3</v>
      </c>
      <c r="I91" s="102">
        <f>L91*0.85</f>
        <v>0.11900000000000001</v>
      </c>
      <c r="J91" s="102">
        <f>I91*0.95</f>
        <v>0.11305</v>
      </c>
      <c r="K91" s="100">
        <f>J91/0.0019</f>
        <v>59.5</v>
      </c>
      <c r="L91" s="96">
        <v>0.14</v>
      </c>
      <c r="M91" s="61">
        <v>21.995785</v>
      </c>
      <c r="N91" s="61">
        <v>83.191699</v>
      </c>
      <c r="O91" s="58">
        <v>1</v>
      </c>
    </row>
    <row r="92" spans="2:15" ht="15" customHeight="1">
      <c r="B92" s="58">
        <v>16</v>
      </c>
      <c r="C92" s="58" t="s">
        <v>89</v>
      </c>
      <c r="D92" s="58" t="s">
        <v>105</v>
      </c>
      <c r="E92" s="99">
        <v>1</v>
      </c>
      <c r="F92" s="100">
        <f>L92*125</f>
        <v>47.5</v>
      </c>
      <c r="G92" s="100">
        <f>L92*95</f>
        <v>36.1</v>
      </c>
      <c r="H92" s="101">
        <v>0.3</v>
      </c>
      <c r="I92" s="102">
        <f>L92*0.85</f>
        <v>0.323</v>
      </c>
      <c r="J92" s="102">
        <f>I92*0.95</f>
        <v>0.30685</v>
      </c>
      <c r="K92" s="100">
        <f>J92/0.0019</f>
        <v>161.5</v>
      </c>
      <c r="L92" s="96">
        <v>0.38</v>
      </c>
      <c r="M92" s="61">
        <v>22.007463</v>
      </c>
      <c r="N92" s="61">
        <v>83.177365</v>
      </c>
      <c r="O92" s="58">
        <v>1</v>
      </c>
    </row>
    <row r="93" spans="2:15" ht="15" customHeight="1">
      <c r="B93" s="58">
        <v>17</v>
      </c>
      <c r="C93" s="58" t="s">
        <v>89</v>
      </c>
      <c r="D93" s="58" t="s">
        <v>106</v>
      </c>
      <c r="E93" s="99">
        <v>1</v>
      </c>
      <c r="F93" s="100">
        <f>L93*125</f>
        <v>55.625</v>
      </c>
      <c r="G93" s="100">
        <f>L93*95</f>
        <v>42.275</v>
      </c>
      <c r="H93" s="101">
        <v>0.3</v>
      </c>
      <c r="I93" s="102">
        <f>L93*0.85</f>
        <v>0.37825</v>
      </c>
      <c r="J93" s="102">
        <f>I93*0.95</f>
        <v>0.3593375</v>
      </c>
      <c r="K93" s="100">
        <f>J93/0.0019</f>
        <v>189.125</v>
      </c>
      <c r="L93" s="96">
        <v>0.445</v>
      </c>
      <c r="M93" s="61">
        <v>21.99877</v>
      </c>
      <c r="N93" s="61">
        <v>83.181483</v>
      </c>
      <c r="O93" s="58">
        <v>1</v>
      </c>
    </row>
    <row r="94" spans="2:15" ht="15" customHeight="1">
      <c r="B94" s="58">
        <v>18</v>
      </c>
      <c r="C94" s="58" t="s">
        <v>89</v>
      </c>
      <c r="D94" s="58" t="s">
        <v>107</v>
      </c>
      <c r="E94" s="99">
        <v>1</v>
      </c>
      <c r="F94" s="100">
        <f>L94*125</f>
        <v>74.875</v>
      </c>
      <c r="G94" s="100">
        <f>L94*95</f>
        <v>56.905</v>
      </c>
      <c r="H94" s="101">
        <v>0.3</v>
      </c>
      <c r="I94" s="102">
        <f>L94*0.85</f>
        <v>0.50915</v>
      </c>
      <c r="J94" s="102">
        <f>I94*0.95</f>
        <v>0.48369249999999997</v>
      </c>
      <c r="K94" s="100">
        <f>J94/0.0019</f>
        <v>254.575</v>
      </c>
      <c r="L94" s="96">
        <v>0.599</v>
      </c>
      <c r="M94" s="61">
        <v>22.001659</v>
      </c>
      <c r="N94" s="61">
        <v>83.179294</v>
      </c>
      <c r="O94" s="58">
        <v>1</v>
      </c>
    </row>
    <row r="95" spans="2:15" ht="15" customHeight="1">
      <c r="B95" s="58">
        <v>19</v>
      </c>
      <c r="C95" s="58" t="s">
        <v>89</v>
      </c>
      <c r="D95" s="58" t="s">
        <v>108</v>
      </c>
      <c r="E95" s="99">
        <v>1</v>
      </c>
      <c r="F95" s="100">
        <f>L95*125</f>
        <v>187.125</v>
      </c>
      <c r="G95" s="100">
        <f>L95*95</f>
        <v>142.215</v>
      </c>
      <c r="H95" s="101">
        <v>0.3</v>
      </c>
      <c r="I95" s="102">
        <f>L95*0.85</f>
        <v>1.27245</v>
      </c>
      <c r="J95" s="102">
        <f>I95*0.95</f>
        <v>1.2088275</v>
      </c>
      <c r="K95" s="100">
        <f>J95/0.0019</f>
        <v>636.225</v>
      </c>
      <c r="L95" s="96">
        <v>1.497</v>
      </c>
      <c r="M95" s="61">
        <v>22.002749</v>
      </c>
      <c r="N95" s="61">
        <v>83.174935</v>
      </c>
      <c r="O95" s="58">
        <v>1</v>
      </c>
    </row>
    <row r="96" spans="2:15" ht="15" customHeight="1">
      <c r="B96" s="58">
        <v>20</v>
      </c>
      <c r="C96" s="58" t="s">
        <v>89</v>
      </c>
      <c r="D96" s="58" t="s">
        <v>109</v>
      </c>
      <c r="E96" s="99">
        <v>1</v>
      </c>
      <c r="F96" s="100">
        <f>L96*125</f>
        <v>75</v>
      </c>
      <c r="G96" s="100">
        <f>L96*95</f>
        <v>57</v>
      </c>
      <c r="H96" s="101">
        <v>0.3</v>
      </c>
      <c r="I96" s="102">
        <f>L96*0.85</f>
        <v>0.51</v>
      </c>
      <c r="J96" s="102">
        <f>I96*0.95</f>
        <v>0.4845</v>
      </c>
      <c r="K96" s="100">
        <f>J96/0.0019</f>
        <v>255</v>
      </c>
      <c r="L96" s="96">
        <v>0.6</v>
      </c>
      <c r="M96" s="61">
        <v>22.001503</v>
      </c>
      <c r="N96" s="61">
        <v>83.180419</v>
      </c>
      <c r="O96" s="58">
        <v>1</v>
      </c>
    </row>
    <row r="97" spans="2:15" ht="15" customHeight="1">
      <c r="B97" s="58">
        <v>21</v>
      </c>
      <c r="C97" s="58" t="s">
        <v>89</v>
      </c>
      <c r="D97" s="58" t="s">
        <v>110</v>
      </c>
      <c r="E97" s="99">
        <v>1</v>
      </c>
      <c r="F97" s="100">
        <f>L97*125</f>
        <v>312.5</v>
      </c>
      <c r="G97" s="100">
        <f>L97*95</f>
        <v>237.5</v>
      </c>
      <c r="H97" s="101">
        <v>0.3</v>
      </c>
      <c r="I97" s="102">
        <f>L97*0.85</f>
        <v>2.125</v>
      </c>
      <c r="J97" s="102">
        <f>I97*0.95</f>
        <v>2.01875</v>
      </c>
      <c r="K97" s="100">
        <f>J97/0.0019</f>
        <v>1062.5</v>
      </c>
      <c r="L97" s="96">
        <v>2.5</v>
      </c>
      <c r="M97" s="61">
        <v>22.005906</v>
      </c>
      <c r="N97" s="61">
        <v>83.175583</v>
      </c>
      <c r="O97" s="58">
        <v>1</v>
      </c>
    </row>
    <row r="98" spans="2:15" ht="15" customHeight="1">
      <c r="B98" s="58">
        <v>22</v>
      </c>
      <c r="C98" s="58" t="s">
        <v>89</v>
      </c>
      <c r="D98" s="58" t="s">
        <v>111</v>
      </c>
      <c r="E98" s="99">
        <v>1</v>
      </c>
      <c r="F98" s="100">
        <f>L98*125</f>
        <v>187.125</v>
      </c>
      <c r="G98" s="100">
        <f>L98*95</f>
        <v>142.215</v>
      </c>
      <c r="H98" s="101">
        <v>0.3</v>
      </c>
      <c r="I98" s="102">
        <f>L98*0.85</f>
        <v>1.27245</v>
      </c>
      <c r="J98" s="102">
        <f>I98*0.95</f>
        <v>1.2088275</v>
      </c>
      <c r="K98" s="100">
        <f>J98/0.0019</f>
        <v>636.225</v>
      </c>
      <c r="L98" s="96">
        <v>1.497</v>
      </c>
      <c r="M98" s="61">
        <v>22.003441</v>
      </c>
      <c r="N98" s="61">
        <v>83.174321</v>
      </c>
      <c r="O98" s="58">
        <v>1</v>
      </c>
    </row>
    <row r="99" spans="2:15" ht="15" customHeight="1">
      <c r="B99" s="58">
        <v>23</v>
      </c>
      <c r="C99" s="58" t="s">
        <v>89</v>
      </c>
      <c r="D99" s="58" t="s">
        <v>112</v>
      </c>
      <c r="E99" s="99">
        <v>1</v>
      </c>
      <c r="F99" s="100">
        <f>L99*125</f>
        <v>50.625</v>
      </c>
      <c r="G99" s="100">
        <f>L99*95</f>
        <v>38.475</v>
      </c>
      <c r="H99" s="101">
        <v>0.3</v>
      </c>
      <c r="I99" s="102">
        <f>L99*0.85</f>
        <v>0.34425</v>
      </c>
      <c r="J99" s="102">
        <f>I99*0.95</f>
        <v>0.3270375</v>
      </c>
      <c r="K99" s="100">
        <f>J99/0.0019</f>
        <v>172.125</v>
      </c>
      <c r="L99" s="96">
        <v>0.405</v>
      </c>
      <c r="M99" s="61">
        <v>21.993934</v>
      </c>
      <c r="N99" s="61">
        <v>83.184662</v>
      </c>
      <c r="O99" s="58">
        <v>1</v>
      </c>
    </row>
    <row r="100" spans="2:15" ht="15" customHeight="1">
      <c r="B100" s="58">
        <v>24</v>
      </c>
      <c r="C100" s="58" t="s">
        <v>89</v>
      </c>
      <c r="D100" s="58" t="s">
        <v>113</v>
      </c>
      <c r="E100" s="99">
        <v>1</v>
      </c>
      <c r="F100" s="100">
        <f>L100*125</f>
        <v>50.625</v>
      </c>
      <c r="G100" s="100">
        <f>L100*95</f>
        <v>38.475</v>
      </c>
      <c r="H100" s="101">
        <v>0.3</v>
      </c>
      <c r="I100" s="102">
        <f>L100*0.85</f>
        <v>0.34425</v>
      </c>
      <c r="J100" s="102">
        <f>I100*0.95</f>
        <v>0.3270375</v>
      </c>
      <c r="K100" s="100">
        <f>J100/0.0019</f>
        <v>172.125</v>
      </c>
      <c r="L100" s="96">
        <v>0.405</v>
      </c>
      <c r="M100" s="61">
        <v>21.99364</v>
      </c>
      <c r="N100" s="61">
        <v>83.184316</v>
      </c>
      <c r="O100" s="58">
        <v>1</v>
      </c>
    </row>
    <row r="101" spans="2:15" ht="15" customHeight="1">
      <c r="B101" s="58">
        <v>25</v>
      </c>
      <c r="C101" s="58" t="s">
        <v>89</v>
      </c>
      <c r="D101" s="58" t="s">
        <v>114</v>
      </c>
      <c r="E101" s="99">
        <v>1</v>
      </c>
      <c r="F101" s="100">
        <f>L101*125</f>
        <v>54.375</v>
      </c>
      <c r="G101" s="100">
        <f>L101*95</f>
        <v>41.325</v>
      </c>
      <c r="H101" s="101">
        <v>0.3</v>
      </c>
      <c r="I101" s="102">
        <f>L101*0.85</f>
        <v>0.36974999999999997</v>
      </c>
      <c r="J101" s="102">
        <f>I101*0.95</f>
        <v>0.3512625</v>
      </c>
      <c r="K101" s="100">
        <f>J101/0.0019</f>
        <v>184.875</v>
      </c>
      <c r="L101" s="96">
        <v>0.435</v>
      </c>
      <c r="M101" s="61">
        <v>21.994518</v>
      </c>
      <c r="N101" s="61">
        <v>83.18996</v>
      </c>
      <c r="O101" s="58">
        <v>1</v>
      </c>
    </row>
    <row r="102" spans="2:15" ht="15" customHeight="1">
      <c r="B102" s="58">
        <v>26</v>
      </c>
      <c r="C102" s="58" t="s">
        <v>89</v>
      </c>
      <c r="D102" s="58" t="s">
        <v>115</v>
      </c>
      <c r="E102" s="99">
        <v>1</v>
      </c>
      <c r="F102" s="100">
        <f>L102*125</f>
        <v>14.875</v>
      </c>
      <c r="G102" s="100">
        <f>L102*95</f>
        <v>11.305</v>
      </c>
      <c r="H102" s="101">
        <v>0.3</v>
      </c>
      <c r="I102" s="102">
        <f>L102*0.85</f>
        <v>0.10114999999999999</v>
      </c>
      <c r="J102" s="102">
        <f>I102*0.95</f>
        <v>0.09609249999999998</v>
      </c>
      <c r="K102" s="100">
        <f>J102/0.0019</f>
        <v>50.57499999999999</v>
      </c>
      <c r="L102" s="96">
        <v>0.119</v>
      </c>
      <c r="M102" s="61">
        <v>21.998389</v>
      </c>
      <c r="N102" s="61">
        <v>83.185951</v>
      </c>
      <c r="O102" s="58">
        <v>1</v>
      </c>
    </row>
    <row r="103" spans="2:15" ht="15" customHeight="1">
      <c r="B103" s="58">
        <v>27</v>
      </c>
      <c r="C103" s="58" t="s">
        <v>89</v>
      </c>
      <c r="D103" s="58" t="s">
        <v>116</v>
      </c>
      <c r="E103" s="99">
        <v>1</v>
      </c>
      <c r="F103" s="100">
        <f>L103*125</f>
        <v>23.25</v>
      </c>
      <c r="G103" s="100">
        <f>L103*95</f>
        <v>17.669999999999998</v>
      </c>
      <c r="H103" s="101">
        <v>0.3</v>
      </c>
      <c r="I103" s="102">
        <f>L103*0.85</f>
        <v>0.1581</v>
      </c>
      <c r="J103" s="102">
        <f>I103*0.95</f>
        <v>0.150195</v>
      </c>
      <c r="K103" s="100">
        <f>J103/0.0019</f>
        <v>79.05</v>
      </c>
      <c r="L103" s="96">
        <v>0.186</v>
      </c>
      <c r="M103" s="61">
        <v>22.003142</v>
      </c>
      <c r="N103" s="61">
        <v>83.188187</v>
      </c>
      <c r="O103" s="58">
        <v>1</v>
      </c>
    </row>
    <row r="104" spans="2:15" ht="15" customHeight="1">
      <c r="B104" s="58">
        <v>28</v>
      </c>
      <c r="C104" s="58" t="s">
        <v>89</v>
      </c>
      <c r="D104" s="58" t="s">
        <v>116</v>
      </c>
      <c r="E104" s="99">
        <v>1</v>
      </c>
      <c r="F104" s="100">
        <f>L104*125</f>
        <v>19.875</v>
      </c>
      <c r="G104" s="100">
        <f>L104*95</f>
        <v>15.105</v>
      </c>
      <c r="H104" s="101">
        <v>0.3</v>
      </c>
      <c r="I104" s="102">
        <f>L104*0.85</f>
        <v>0.13515</v>
      </c>
      <c r="J104" s="102">
        <f>I104*0.95</f>
        <v>0.1283925</v>
      </c>
      <c r="K104" s="100">
        <f>J104/0.0019</f>
        <v>67.575</v>
      </c>
      <c r="L104" s="96">
        <v>0.159</v>
      </c>
      <c r="M104" s="61">
        <v>22.003298</v>
      </c>
      <c r="N104" s="61">
        <v>83.188589</v>
      </c>
      <c r="O104" s="58">
        <v>0</v>
      </c>
    </row>
    <row r="105" spans="2:15" ht="15" customHeight="1">
      <c r="B105" s="58">
        <v>29</v>
      </c>
      <c r="C105" s="58" t="s">
        <v>89</v>
      </c>
      <c r="D105" s="58" t="s">
        <v>117</v>
      </c>
      <c r="E105" s="99">
        <v>1</v>
      </c>
      <c r="F105" s="100">
        <f>L105*125</f>
        <v>25.75</v>
      </c>
      <c r="G105" s="100">
        <f>L105*95</f>
        <v>19.57</v>
      </c>
      <c r="H105" s="101">
        <v>0.3</v>
      </c>
      <c r="I105" s="102">
        <f>L105*0.85</f>
        <v>0.17509999999999998</v>
      </c>
      <c r="J105" s="102">
        <f>I105*0.95</f>
        <v>0.16634499999999997</v>
      </c>
      <c r="K105" s="100">
        <f>J105/0.0019</f>
        <v>87.54999999999998</v>
      </c>
      <c r="L105" s="96">
        <v>0.206</v>
      </c>
      <c r="M105" s="61">
        <v>22.0038</v>
      </c>
      <c r="N105" s="61">
        <v>83.186967</v>
      </c>
      <c r="O105" s="58">
        <v>1</v>
      </c>
    </row>
    <row r="106" spans="2:15" ht="15" customHeight="1">
      <c r="B106" s="58">
        <v>30</v>
      </c>
      <c r="C106" s="58" t="s">
        <v>89</v>
      </c>
      <c r="D106" s="58" t="s">
        <v>117</v>
      </c>
      <c r="E106" s="99">
        <v>1</v>
      </c>
      <c r="F106" s="100">
        <f>L106*125</f>
        <v>13.625</v>
      </c>
      <c r="G106" s="100">
        <f>L106*95</f>
        <v>10.355</v>
      </c>
      <c r="H106" s="101">
        <v>0.3</v>
      </c>
      <c r="I106" s="102">
        <f>L106*0.85</f>
        <v>0.09265</v>
      </c>
      <c r="J106" s="102">
        <f>I106*0.95</f>
        <v>0.0880175</v>
      </c>
      <c r="K106" s="100">
        <f>J106/0.0019</f>
        <v>46.325</v>
      </c>
      <c r="L106" s="96">
        <v>0.109</v>
      </c>
      <c r="M106" s="61">
        <v>22.003134</v>
      </c>
      <c r="N106" s="61">
        <v>83.18823</v>
      </c>
      <c r="O106" s="58">
        <v>0</v>
      </c>
    </row>
    <row r="107" spans="2:15" ht="15" customHeight="1">
      <c r="B107" s="58">
        <v>31</v>
      </c>
      <c r="C107" s="58" t="s">
        <v>89</v>
      </c>
      <c r="D107" s="58" t="s">
        <v>118</v>
      </c>
      <c r="E107" s="99">
        <v>1</v>
      </c>
      <c r="F107" s="100">
        <f>L107*125</f>
        <v>87</v>
      </c>
      <c r="G107" s="100">
        <f>L107*95</f>
        <v>66.11999999999999</v>
      </c>
      <c r="H107" s="101">
        <v>0.3</v>
      </c>
      <c r="I107" s="102">
        <f>L107*0.85</f>
        <v>0.5915999999999999</v>
      </c>
      <c r="J107" s="102">
        <f>I107*0.95</f>
        <v>0.5620199999999999</v>
      </c>
      <c r="K107" s="100">
        <f>J107/0.0019</f>
        <v>295.7999999999999</v>
      </c>
      <c r="L107" s="96">
        <v>0.696</v>
      </c>
      <c r="M107" s="61">
        <v>22.0013</v>
      </c>
      <c r="N107" s="61">
        <v>83.180328</v>
      </c>
      <c r="O107" s="58">
        <v>1</v>
      </c>
    </row>
    <row r="108" spans="2:15" ht="15" customHeight="1">
      <c r="B108" s="58">
        <v>32</v>
      </c>
      <c r="C108" s="58" t="s">
        <v>89</v>
      </c>
      <c r="D108" s="58" t="s">
        <v>119</v>
      </c>
      <c r="E108" s="99">
        <v>1</v>
      </c>
      <c r="F108" s="100">
        <f>L108*125</f>
        <v>47</v>
      </c>
      <c r="G108" s="100">
        <f>L108*95</f>
        <v>35.72</v>
      </c>
      <c r="H108" s="101">
        <v>0.3</v>
      </c>
      <c r="I108" s="102">
        <f>L108*0.85</f>
        <v>0.3196</v>
      </c>
      <c r="J108" s="102">
        <f>I108*0.95</f>
        <v>0.30362</v>
      </c>
      <c r="K108" s="100">
        <f>J108/0.0019</f>
        <v>159.8</v>
      </c>
      <c r="L108" s="96">
        <v>0.376</v>
      </c>
      <c r="M108" s="61">
        <v>22.006559</v>
      </c>
      <c r="N108" s="61">
        <v>83.178762</v>
      </c>
      <c r="O108" s="58">
        <v>1</v>
      </c>
    </row>
    <row r="109" spans="2:15" ht="15" customHeight="1">
      <c r="B109" s="58">
        <v>33</v>
      </c>
      <c r="C109" s="58" t="s">
        <v>89</v>
      </c>
      <c r="D109" s="58" t="s">
        <v>120</v>
      </c>
      <c r="E109" s="99">
        <v>1</v>
      </c>
      <c r="F109" s="100">
        <f>L109*125</f>
        <v>23.25</v>
      </c>
      <c r="G109" s="100">
        <f>L109*95</f>
        <v>17.669999999999998</v>
      </c>
      <c r="H109" s="101">
        <v>0.3</v>
      </c>
      <c r="I109" s="102">
        <f>L109*0.85</f>
        <v>0.1581</v>
      </c>
      <c r="J109" s="102">
        <f>I109*0.95</f>
        <v>0.150195</v>
      </c>
      <c r="K109" s="100">
        <f>J109/0.0019</f>
        <v>79.05</v>
      </c>
      <c r="L109" s="96">
        <v>0.186</v>
      </c>
      <c r="M109" s="61">
        <v>22.003359</v>
      </c>
      <c r="N109" s="61">
        <v>83.178607</v>
      </c>
      <c r="O109" s="58">
        <v>1</v>
      </c>
    </row>
    <row r="110" spans="2:15" ht="15" customHeight="1">
      <c r="B110" s="58">
        <v>34</v>
      </c>
      <c r="C110" s="58" t="s">
        <v>89</v>
      </c>
      <c r="D110" s="58" t="s">
        <v>121</v>
      </c>
      <c r="E110" s="99">
        <v>1</v>
      </c>
      <c r="F110" s="100">
        <f>L110*125</f>
        <v>6.5</v>
      </c>
      <c r="G110" s="100">
        <f>L110*95</f>
        <v>4.9399999999999995</v>
      </c>
      <c r="H110" s="101">
        <v>0.3</v>
      </c>
      <c r="I110" s="102">
        <f>L110*0.85</f>
        <v>0.044199999999999996</v>
      </c>
      <c r="J110" s="102">
        <f>I110*0.95</f>
        <v>0.04198999999999999</v>
      </c>
      <c r="K110" s="100">
        <f>J110/0.0019</f>
        <v>22.099999999999998</v>
      </c>
      <c r="L110" s="96">
        <v>0.052</v>
      </c>
      <c r="M110" s="61">
        <v>21.99742</v>
      </c>
      <c r="N110" s="61">
        <v>83.187236</v>
      </c>
      <c r="O110" s="58">
        <v>1</v>
      </c>
    </row>
    <row r="111" spans="2:15" ht="15" customHeight="1">
      <c r="B111" s="58">
        <v>35</v>
      </c>
      <c r="C111" s="58" t="s">
        <v>89</v>
      </c>
      <c r="D111" s="58" t="s">
        <v>121</v>
      </c>
      <c r="E111" s="99">
        <v>1</v>
      </c>
      <c r="F111" s="100">
        <f>L111*125</f>
        <v>13.625</v>
      </c>
      <c r="G111" s="100">
        <f>L111*95</f>
        <v>10.355</v>
      </c>
      <c r="H111" s="101">
        <v>0.3</v>
      </c>
      <c r="I111" s="102">
        <f>L111*0.85</f>
        <v>0.09265</v>
      </c>
      <c r="J111" s="102">
        <f>I111*0.95</f>
        <v>0.0880175</v>
      </c>
      <c r="K111" s="100">
        <f>J111/0.0019</f>
        <v>46.325</v>
      </c>
      <c r="L111" s="96">
        <v>0.109</v>
      </c>
      <c r="M111" s="61">
        <v>21.998441</v>
      </c>
      <c r="N111" s="61">
        <v>83.187192</v>
      </c>
      <c r="O111" s="58">
        <v>0</v>
      </c>
    </row>
    <row r="112" spans="2:15" ht="15" customHeight="1">
      <c r="B112" s="58">
        <v>36</v>
      </c>
      <c r="C112" s="58" t="s">
        <v>89</v>
      </c>
      <c r="D112" s="58" t="s">
        <v>122</v>
      </c>
      <c r="E112" s="99">
        <v>1</v>
      </c>
      <c r="F112" s="100">
        <f>L112*125</f>
        <v>202.375</v>
      </c>
      <c r="G112" s="100">
        <f>L112*95</f>
        <v>153.805</v>
      </c>
      <c r="H112" s="101">
        <v>0.3</v>
      </c>
      <c r="I112" s="102">
        <f>L112*0.85</f>
        <v>1.37615</v>
      </c>
      <c r="J112" s="102">
        <f>I112*0.95</f>
        <v>1.3073424999999999</v>
      </c>
      <c r="K112" s="100">
        <f>J112/0.0019</f>
        <v>688.0749999999999</v>
      </c>
      <c r="L112" s="96">
        <v>1.619</v>
      </c>
      <c r="M112" s="61">
        <v>21.998091</v>
      </c>
      <c r="N112" s="61">
        <v>83.180073</v>
      </c>
      <c r="O112" s="58">
        <v>1</v>
      </c>
    </row>
    <row r="113" spans="2:15" ht="15" customHeight="1">
      <c r="B113" s="58">
        <v>37</v>
      </c>
      <c r="C113" s="58" t="s">
        <v>89</v>
      </c>
      <c r="D113" s="58" t="s">
        <v>123</v>
      </c>
      <c r="E113" s="99">
        <v>1</v>
      </c>
      <c r="F113" s="100">
        <f>L113*125</f>
        <v>37.375</v>
      </c>
      <c r="G113" s="100">
        <f>L113*95</f>
        <v>28.404999999999998</v>
      </c>
      <c r="H113" s="101">
        <v>0.3</v>
      </c>
      <c r="I113" s="102">
        <f>L113*0.85</f>
        <v>0.25415</v>
      </c>
      <c r="J113" s="102">
        <f>I113*0.95</f>
        <v>0.24144249999999998</v>
      </c>
      <c r="K113" s="100">
        <f>J113/0.0019</f>
        <v>127.07499999999999</v>
      </c>
      <c r="L113" s="96">
        <v>0.299</v>
      </c>
      <c r="M113" s="61">
        <v>21.994985</v>
      </c>
      <c r="N113" s="61">
        <v>83.191401</v>
      </c>
      <c r="O113" s="58">
        <v>1</v>
      </c>
    </row>
    <row r="114" spans="2:15" ht="15" customHeight="1">
      <c r="B114" s="58">
        <v>38</v>
      </c>
      <c r="C114" s="58" t="s">
        <v>89</v>
      </c>
      <c r="D114" s="58" t="s">
        <v>124</v>
      </c>
      <c r="E114" s="99">
        <v>1</v>
      </c>
      <c r="F114" s="100">
        <f>L114*125</f>
        <v>25</v>
      </c>
      <c r="G114" s="100">
        <f>L114*95</f>
        <v>19</v>
      </c>
      <c r="H114" s="101">
        <v>0.3</v>
      </c>
      <c r="I114" s="102">
        <f>L114*0.85</f>
        <v>0.17</v>
      </c>
      <c r="J114" s="102">
        <f>I114*0.95</f>
        <v>0.1615</v>
      </c>
      <c r="K114" s="100">
        <f>J114/0.0019</f>
        <v>85</v>
      </c>
      <c r="L114" s="96">
        <v>0.2</v>
      </c>
      <c r="M114" s="61">
        <v>22.001006</v>
      </c>
      <c r="N114" s="61">
        <v>83.187681</v>
      </c>
      <c r="O114" s="58">
        <v>1</v>
      </c>
    </row>
    <row r="115" spans="2:15" ht="15" customHeight="1">
      <c r="B115" s="58">
        <v>39</v>
      </c>
      <c r="C115" s="58" t="s">
        <v>89</v>
      </c>
      <c r="D115" s="58" t="s">
        <v>125</v>
      </c>
      <c r="E115" s="99">
        <v>1</v>
      </c>
      <c r="F115" s="100">
        <f>L115*125</f>
        <v>21.25</v>
      </c>
      <c r="G115" s="100">
        <f>L115*95</f>
        <v>16.150000000000002</v>
      </c>
      <c r="H115" s="101">
        <v>0.3</v>
      </c>
      <c r="I115" s="102">
        <f>L115*0.85</f>
        <v>0.14450000000000002</v>
      </c>
      <c r="J115" s="102">
        <f>I115*0.95</f>
        <v>0.137275</v>
      </c>
      <c r="K115" s="100">
        <f>J115/0.0019</f>
        <v>72.25</v>
      </c>
      <c r="L115" s="96">
        <v>0.17</v>
      </c>
      <c r="M115" s="61">
        <v>21.994068</v>
      </c>
      <c r="N115" s="61">
        <v>83.19147</v>
      </c>
      <c r="O115" s="58">
        <v>1</v>
      </c>
    </row>
    <row r="116" spans="2:15" ht="15" customHeight="1">
      <c r="B116" s="58">
        <v>40</v>
      </c>
      <c r="C116" s="58" t="s">
        <v>126</v>
      </c>
      <c r="D116" s="58" t="s">
        <v>127</v>
      </c>
      <c r="E116" s="62">
        <v>1</v>
      </c>
      <c r="F116" s="98">
        <v>20</v>
      </c>
      <c r="G116" s="98">
        <v>20</v>
      </c>
      <c r="H116" s="98">
        <v>3</v>
      </c>
      <c r="I116" s="62">
        <v>1.25484</v>
      </c>
      <c r="J116" s="62">
        <v>1.14536</v>
      </c>
      <c r="K116" s="95">
        <f aca="true" t="shared" si="0" ref="K116:K118">J116/0.0019</f>
        <v>602.8210526315789</v>
      </c>
      <c r="L116" s="96">
        <v>2.5</v>
      </c>
      <c r="M116" s="61">
        <v>22.005954</v>
      </c>
      <c r="N116" s="61">
        <v>83.175575</v>
      </c>
      <c r="O116" s="58">
        <v>1</v>
      </c>
    </row>
    <row r="117" spans="2:15" ht="15" customHeight="1">
      <c r="B117" s="58">
        <v>41</v>
      </c>
      <c r="C117" s="58" t="s">
        <v>126</v>
      </c>
      <c r="D117" s="58" t="s">
        <v>108</v>
      </c>
      <c r="E117" s="62">
        <v>1</v>
      </c>
      <c r="F117" s="98">
        <v>20</v>
      </c>
      <c r="G117" s="98">
        <v>20</v>
      </c>
      <c r="H117" s="98">
        <v>3</v>
      </c>
      <c r="I117" s="62">
        <v>1.25484</v>
      </c>
      <c r="J117" s="62">
        <v>1.14536</v>
      </c>
      <c r="K117" s="95">
        <f t="shared" si="0"/>
        <v>602.8210526315789</v>
      </c>
      <c r="L117" s="96">
        <v>2.5</v>
      </c>
      <c r="M117" s="61">
        <v>22.006819</v>
      </c>
      <c r="N117" s="61">
        <v>83.180073</v>
      </c>
      <c r="O117" s="58">
        <v>0</v>
      </c>
    </row>
    <row r="118" spans="2:15" ht="15" customHeight="1">
      <c r="B118" s="58">
        <v>42</v>
      </c>
      <c r="C118" s="58" t="s">
        <v>126</v>
      </c>
      <c r="D118" s="58" t="s">
        <v>128</v>
      </c>
      <c r="E118" s="62">
        <v>1</v>
      </c>
      <c r="F118" s="98">
        <v>20</v>
      </c>
      <c r="G118" s="98">
        <v>20</v>
      </c>
      <c r="H118" s="98">
        <v>3</v>
      </c>
      <c r="I118" s="62">
        <v>1.25484</v>
      </c>
      <c r="J118" s="62">
        <v>1.14536</v>
      </c>
      <c r="K118" s="95">
        <f t="shared" si="0"/>
        <v>602.8210526315789</v>
      </c>
      <c r="L118" s="96">
        <v>2.5</v>
      </c>
      <c r="M118" s="61">
        <v>22.002472</v>
      </c>
      <c r="N118" s="61">
        <v>83.181111</v>
      </c>
      <c r="O118" s="58">
        <v>1</v>
      </c>
    </row>
    <row r="119" spans="2:15" ht="15" customHeight="1">
      <c r="B119" s="58">
        <v>43</v>
      </c>
      <c r="C119" s="58" t="s">
        <v>129</v>
      </c>
      <c r="D119" s="58" t="s">
        <v>130</v>
      </c>
      <c r="E119" s="58">
        <v>1</v>
      </c>
      <c r="F119" s="58">
        <v>6</v>
      </c>
      <c r="G119" s="58"/>
      <c r="H119" s="58">
        <v>10.5</v>
      </c>
      <c r="I119" s="96">
        <v>3.24331</v>
      </c>
      <c r="J119" s="97">
        <v>1.60976</v>
      </c>
      <c r="K119" s="60">
        <v>847.2421052631579</v>
      </c>
      <c r="L119" s="96"/>
      <c r="M119" s="61">
        <v>22.002351</v>
      </c>
      <c r="N119" s="61">
        <v>83.181111</v>
      </c>
      <c r="O119" s="58">
        <v>1</v>
      </c>
    </row>
    <row r="120" spans="2:15" ht="15" customHeight="1">
      <c r="B120" s="58">
        <v>44</v>
      </c>
      <c r="C120" s="58" t="s">
        <v>131</v>
      </c>
      <c r="D120" s="58" t="s">
        <v>132</v>
      </c>
      <c r="E120" s="58">
        <v>1</v>
      </c>
      <c r="F120" s="58">
        <v>8</v>
      </c>
      <c r="G120" s="58">
        <v>3.5</v>
      </c>
      <c r="H120" s="58"/>
      <c r="I120" s="96">
        <v>1.20869</v>
      </c>
      <c r="J120" s="97">
        <v>0.14675</v>
      </c>
      <c r="K120" s="60">
        <v>77.23684210526315</v>
      </c>
      <c r="L120" s="96"/>
      <c r="M120" s="61">
        <v>22.001027</v>
      </c>
      <c r="N120" s="61">
        <v>83.187746</v>
      </c>
      <c r="O120" s="58">
        <v>1</v>
      </c>
    </row>
    <row r="121" spans="2:15" ht="15" customHeight="1">
      <c r="B121" s="58">
        <v>45</v>
      </c>
      <c r="C121" s="58" t="s">
        <v>131</v>
      </c>
      <c r="D121" s="58" t="s">
        <v>133</v>
      </c>
      <c r="E121" s="58">
        <v>1</v>
      </c>
      <c r="F121" s="58">
        <v>8</v>
      </c>
      <c r="G121" s="58">
        <v>3.5</v>
      </c>
      <c r="H121" s="58"/>
      <c r="I121" s="96">
        <v>1.20869</v>
      </c>
      <c r="J121" s="97">
        <v>0.14675</v>
      </c>
      <c r="K121" s="60">
        <v>77.23684210526315</v>
      </c>
      <c r="L121" s="96"/>
      <c r="M121" s="61">
        <v>22.001538</v>
      </c>
      <c r="N121" s="61">
        <v>83.185462</v>
      </c>
      <c r="O121" s="58">
        <v>1</v>
      </c>
    </row>
    <row r="122" spans="2:15" ht="15" customHeight="1">
      <c r="B122" s="58">
        <v>46</v>
      </c>
      <c r="C122" s="58" t="s">
        <v>131</v>
      </c>
      <c r="D122" s="58" t="s">
        <v>134</v>
      </c>
      <c r="E122" s="58">
        <v>1</v>
      </c>
      <c r="F122" s="58">
        <v>8</v>
      </c>
      <c r="G122" s="58">
        <v>3.5</v>
      </c>
      <c r="H122" s="58"/>
      <c r="I122" s="96">
        <v>1.20869</v>
      </c>
      <c r="J122" s="97">
        <v>0.14675</v>
      </c>
      <c r="K122" s="60">
        <v>77.23684210526315</v>
      </c>
      <c r="L122" s="96"/>
      <c r="M122" s="61">
        <v>22.001105</v>
      </c>
      <c r="N122" s="61">
        <v>83.188135</v>
      </c>
      <c r="O122" s="58">
        <v>1</v>
      </c>
    </row>
    <row r="123" spans="2:15" ht="15" customHeight="1">
      <c r="B123" s="58">
        <v>47</v>
      </c>
      <c r="C123" s="58" t="s">
        <v>131</v>
      </c>
      <c r="D123" s="58" t="s">
        <v>135</v>
      </c>
      <c r="E123" s="58">
        <v>1</v>
      </c>
      <c r="F123" s="58">
        <v>8</v>
      </c>
      <c r="G123" s="58">
        <v>3.5</v>
      </c>
      <c r="H123" s="58"/>
      <c r="I123" s="96">
        <v>1.20869</v>
      </c>
      <c r="J123" s="97">
        <v>0.14675</v>
      </c>
      <c r="K123" s="60">
        <v>77.23684210526315</v>
      </c>
      <c r="L123" s="96"/>
      <c r="M123" s="61">
        <v>22.001598</v>
      </c>
      <c r="N123" s="61">
        <v>83.185384</v>
      </c>
      <c r="O123" s="58">
        <v>1</v>
      </c>
    </row>
    <row r="124" spans="2:15" ht="15" customHeight="1">
      <c r="B124" s="58">
        <v>48</v>
      </c>
      <c r="C124" s="58" t="s">
        <v>131</v>
      </c>
      <c r="D124" s="58" t="s">
        <v>136</v>
      </c>
      <c r="E124" s="58">
        <v>1</v>
      </c>
      <c r="F124" s="58">
        <v>8</v>
      </c>
      <c r="G124" s="58">
        <v>3.5</v>
      </c>
      <c r="H124" s="58"/>
      <c r="I124" s="96">
        <v>1.20869</v>
      </c>
      <c r="J124" s="97">
        <v>0.14675</v>
      </c>
      <c r="K124" s="60">
        <v>77.23684210526315</v>
      </c>
      <c r="L124" s="96"/>
      <c r="M124" s="61">
        <v>22.002368</v>
      </c>
      <c r="N124" s="61">
        <v>83.185592</v>
      </c>
      <c r="O124" s="58">
        <v>1</v>
      </c>
    </row>
    <row r="125" spans="2:15" ht="15" customHeight="1">
      <c r="B125" s="58">
        <v>49</v>
      </c>
      <c r="C125" s="58" t="s">
        <v>131</v>
      </c>
      <c r="D125" s="58" t="s">
        <v>127</v>
      </c>
      <c r="E125" s="58">
        <v>1</v>
      </c>
      <c r="F125" s="58">
        <v>8</v>
      </c>
      <c r="G125" s="58">
        <v>3.5</v>
      </c>
      <c r="H125" s="58"/>
      <c r="I125" s="96">
        <v>1.20869</v>
      </c>
      <c r="J125" s="97">
        <v>0.14675</v>
      </c>
      <c r="K125" s="60">
        <v>77.23684210526315</v>
      </c>
      <c r="L125" s="96"/>
      <c r="M125" s="61">
        <v>22.002351</v>
      </c>
      <c r="N125" s="61">
        <v>83.185575</v>
      </c>
      <c r="O125" s="58">
        <v>0</v>
      </c>
    </row>
    <row r="126" spans="2:15" ht="15" customHeight="1">
      <c r="B126" s="58">
        <v>50</v>
      </c>
      <c r="C126" s="58" t="s">
        <v>131</v>
      </c>
      <c r="D126" s="58" t="s">
        <v>137</v>
      </c>
      <c r="E126" s="58">
        <v>1</v>
      </c>
      <c r="F126" s="58">
        <v>8</v>
      </c>
      <c r="G126" s="58">
        <v>3.5</v>
      </c>
      <c r="H126" s="58"/>
      <c r="I126" s="96">
        <v>1.20869</v>
      </c>
      <c r="J126" s="97">
        <v>0.14675</v>
      </c>
      <c r="K126" s="60">
        <v>77.23684210526315</v>
      </c>
      <c r="L126" s="96"/>
      <c r="M126" s="61">
        <v>22.000854</v>
      </c>
      <c r="N126" s="61">
        <v>83.18772</v>
      </c>
      <c r="O126" s="58">
        <v>1</v>
      </c>
    </row>
    <row r="127" spans="2:15" ht="15" customHeight="1">
      <c r="B127" s="58">
        <v>51</v>
      </c>
      <c r="C127" s="58" t="s">
        <v>138</v>
      </c>
      <c r="D127" s="58" t="s">
        <v>122</v>
      </c>
      <c r="E127" s="62">
        <v>1</v>
      </c>
      <c r="F127" s="98">
        <v>4.25</v>
      </c>
      <c r="G127" s="98">
        <v>2</v>
      </c>
      <c r="H127" s="62"/>
      <c r="I127" s="62">
        <v>0.45512</v>
      </c>
      <c r="J127" s="62">
        <v>0.07631</v>
      </c>
      <c r="K127" s="95">
        <f aca="true" t="shared" si="1" ref="K127:K140">J127/0.0019</f>
        <v>40.16315789473684</v>
      </c>
      <c r="L127" s="96"/>
      <c r="M127" s="61">
        <v>22.001278</v>
      </c>
      <c r="N127" s="61">
        <v>83.187625</v>
      </c>
      <c r="O127" s="58">
        <v>0</v>
      </c>
    </row>
    <row r="128" spans="2:15" ht="15" customHeight="1">
      <c r="B128" s="58">
        <v>52</v>
      </c>
      <c r="C128" s="58" t="s">
        <v>138</v>
      </c>
      <c r="D128" s="58" t="s">
        <v>139</v>
      </c>
      <c r="E128" s="62">
        <v>1</v>
      </c>
      <c r="F128" s="98">
        <v>4.25</v>
      </c>
      <c r="G128" s="98">
        <v>2</v>
      </c>
      <c r="H128" s="62"/>
      <c r="I128" s="62">
        <v>0.45512</v>
      </c>
      <c r="J128" s="62">
        <v>0.07631</v>
      </c>
      <c r="K128" s="95">
        <f t="shared" si="1"/>
        <v>40.16315789473684</v>
      </c>
      <c r="L128" s="96"/>
      <c r="M128" s="61">
        <v>22.001123</v>
      </c>
      <c r="N128" s="61">
        <v>83.187884</v>
      </c>
      <c r="O128" s="58">
        <v>1</v>
      </c>
    </row>
    <row r="129" spans="2:15" ht="15" customHeight="1">
      <c r="B129" s="58">
        <v>53</v>
      </c>
      <c r="C129" s="58" t="s">
        <v>138</v>
      </c>
      <c r="D129" s="58" t="s">
        <v>119</v>
      </c>
      <c r="E129" s="62">
        <v>1</v>
      </c>
      <c r="F129" s="98">
        <v>4.25</v>
      </c>
      <c r="G129" s="98">
        <v>2</v>
      </c>
      <c r="H129" s="62"/>
      <c r="I129" s="62">
        <v>0.45512</v>
      </c>
      <c r="J129" s="62">
        <v>0.07631</v>
      </c>
      <c r="K129" s="95">
        <f t="shared" si="1"/>
        <v>40.16315789473684</v>
      </c>
      <c r="L129" s="96"/>
      <c r="M129" s="61">
        <v>22.001114</v>
      </c>
      <c r="N129" s="61">
        <v>83.187936</v>
      </c>
      <c r="O129" s="58">
        <v>0</v>
      </c>
    </row>
    <row r="130" spans="2:15" ht="15" customHeight="1">
      <c r="B130" s="58">
        <v>54</v>
      </c>
      <c r="C130" s="58" t="s">
        <v>138</v>
      </c>
      <c r="D130" s="58" t="s">
        <v>140</v>
      </c>
      <c r="E130" s="62">
        <v>1</v>
      </c>
      <c r="F130" s="98">
        <v>4.25</v>
      </c>
      <c r="G130" s="98">
        <v>2</v>
      </c>
      <c r="H130" s="62"/>
      <c r="I130" s="62">
        <v>0.45512</v>
      </c>
      <c r="J130" s="62">
        <v>0.07631</v>
      </c>
      <c r="K130" s="95">
        <f t="shared" si="1"/>
        <v>40.16315789473684</v>
      </c>
      <c r="L130" s="96"/>
      <c r="M130" s="61">
        <v>22.001088</v>
      </c>
      <c r="N130" s="61">
        <v>83.1883</v>
      </c>
      <c r="O130" s="58">
        <v>1</v>
      </c>
    </row>
    <row r="131" spans="2:15" ht="15" customHeight="1">
      <c r="B131" s="58">
        <v>55</v>
      </c>
      <c r="C131" s="58" t="s">
        <v>138</v>
      </c>
      <c r="D131" s="58" t="s">
        <v>121</v>
      </c>
      <c r="E131" s="62">
        <v>1</v>
      </c>
      <c r="F131" s="98">
        <v>4.25</v>
      </c>
      <c r="G131" s="98">
        <v>2</v>
      </c>
      <c r="H131" s="62"/>
      <c r="I131" s="62">
        <v>0.45512</v>
      </c>
      <c r="J131" s="62">
        <v>0.07631</v>
      </c>
      <c r="K131" s="95">
        <f t="shared" si="1"/>
        <v>40.16315789473684</v>
      </c>
      <c r="L131" s="96"/>
      <c r="M131" s="61">
        <v>22.000768</v>
      </c>
      <c r="N131" s="61">
        <v>83.187867</v>
      </c>
      <c r="O131" s="58">
        <v>0</v>
      </c>
    </row>
    <row r="132" spans="2:15" ht="15" customHeight="1">
      <c r="B132" s="58">
        <v>56</v>
      </c>
      <c r="C132" s="58" t="s">
        <v>138</v>
      </c>
      <c r="D132" s="58" t="s">
        <v>141</v>
      </c>
      <c r="E132" s="62">
        <v>1</v>
      </c>
      <c r="F132" s="98">
        <v>4.25</v>
      </c>
      <c r="G132" s="98">
        <v>2</v>
      </c>
      <c r="H132" s="62"/>
      <c r="I132" s="62">
        <v>0.45512</v>
      </c>
      <c r="J132" s="62">
        <v>0.07631</v>
      </c>
      <c r="K132" s="95">
        <f t="shared" si="1"/>
        <v>40.16315789473684</v>
      </c>
      <c r="L132" s="96"/>
      <c r="M132" s="61">
        <v>21.999315</v>
      </c>
      <c r="N132" s="61">
        <v>83.189229</v>
      </c>
      <c r="O132" s="58">
        <v>1</v>
      </c>
    </row>
    <row r="133" spans="2:15" ht="15" customHeight="1">
      <c r="B133" s="58">
        <v>57</v>
      </c>
      <c r="C133" s="58" t="s">
        <v>138</v>
      </c>
      <c r="D133" s="58" t="s">
        <v>124</v>
      </c>
      <c r="E133" s="62">
        <v>1</v>
      </c>
      <c r="F133" s="98">
        <v>4.25</v>
      </c>
      <c r="G133" s="98">
        <v>2</v>
      </c>
      <c r="H133" s="62"/>
      <c r="I133" s="62">
        <v>0.45512</v>
      </c>
      <c r="J133" s="62">
        <v>0.07631</v>
      </c>
      <c r="K133" s="95">
        <f t="shared" si="1"/>
        <v>40.16315789473684</v>
      </c>
      <c r="L133" s="96"/>
      <c r="M133" s="61">
        <v>22.000967</v>
      </c>
      <c r="N133" s="61">
        <v>83.187806</v>
      </c>
      <c r="O133" s="58">
        <v>0</v>
      </c>
    </row>
    <row r="134" spans="2:15" ht="15" customHeight="1">
      <c r="B134" s="58">
        <v>58</v>
      </c>
      <c r="C134" s="58" t="s">
        <v>138</v>
      </c>
      <c r="D134" s="58" t="s">
        <v>142</v>
      </c>
      <c r="E134" s="62">
        <v>1</v>
      </c>
      <c r="F134" s="98">
        <v>4.25</v>
      </c>
      <c r="G134" s="98">
        <v>2</v>
      </c>
      <c r="H134" s="62"/>
      <c r="I134" s="62">
        <v>0.45512</v>
      </c>
      <c r="J134" s="62">
        <v>0.07631</v>
      </c>
      <c r="K134" s="95">
        <f t="shared" si="1"/>
        <v>40.16315789473684</v>
      </c>
      <c r="L134" s="96"/>
      <c r="M134" s="61">
        <v>22.001079</v>
      </c>
      <c r="N134" s="61">
        <v>83.18785</v>
      </c>
      <c r="O134" s="58">
        <v>1</v>
      </c>
    </row>
    <row r="135" spans="2:15" ht="15" customHeight="1">
      <c r="B135" s="58">
        <v>59</v>
      </c>
      <c r="C135" s="58" t="s">
        <v>138</v>
      </c>
      <c r="D135" s="58" t="s">
        <v>143</v>
      </c>
      <c r="E135" s="62">
        <v>1</v>
      </c>
      <c r="F135" s="98">
        <v>4.25</v>
      </c>
      <c r="G135" s="98">
        <v>2</v>
      </c>
      <c r="H135" s="62"/>
      <c r="I135" s="62">
        <v>0.45512</v>
      </c>
      <c r="J135" s="62">
        <v>0.07631</v>
      </c>
      <c r="K135" s="95">
        <f t="shared" si="1"/>
        <v>40.16315789473684</v>
      </c>
      <c r="L135" s="96"/>
      <c r="M135" s="61">
        <v>22.00095</v>
      </c>
      <c r="N135" s="61">
        <v>83.187633</v>
      </c>
      <c r="O135" s="58">
        <v>1</v>
      </c>
    </row>
    <row r="136" spans="2:15" ht="15" customHeight="1">
      <c r="B136" s="58">
        <v>60</v>
      </c>
      <c r="C136" s="58" t="s">
        <v>138</v>
      </c>
      <c r="D136" s="58" t="s">
        <v>144</v>
      </c>
      <c r="E136" s="62">
        <v>1</v>
      </c>
      <c r="F136" s="98">
        <v>4.25</v>
      </c>
      <c r="G136" s="98">
        <v>2</v>
      </c>
      <c r="H136" s="62"/>
      <c r="I136" s="62">
        <v>0.45512</v>
      </c>
      <c r="J136" s="62">
        <v>0.07631</v>
      </c>
      <c r="K136" s="95">
        <f t="shared" si="1"/>
        <v>40.16315789473684</v>
      </c>
      <c r="L136" s="96"/>
      <c r="M136" s="61">
        <v>22.001287</v>
      </c>
      <c r="N136" s="61">
        <v>83.187815</v>
      </c>
      <c r="O136" s="58">
        <v>1</v>
      </c>
    </row>
    <row r="137" spans="2:15" ht="15" customHeight="1">
      <c r="B137" s="58">
        <v>61</v>
      </c>
      <c r="C137" s="58" t="s">
        <v>138</v>
      </c>
      <c r="D137" s="58" t="s">
        <v>145</v>
      </c>
      <c r="E137" s="62">
        <v>1</v>
      </c>
      <c r="F137" s="98">
        <v>4.25</v>
      </c>
      <c r="G137" s="98">
        <v>2</v>
      </c>
      <c r="H137" s="62"/>
      <c r="I137" s="62">
        <v>0.45512</v>
      </c>
      <c r="J137" s="62">
        <v>0.07631</v>
      </c>
      <c r="K137" s="95">
        <f t="shared" si="1"/>
        <v>40.16315789473684</v>
      </c>
      <c r="L137" s="96"/>
      <c r="M137" s="61">
        <v>22.001088</v>
      </c>
      <c r="N137" s="61">
        <v>83.18746</v>
      </c>
      <c r="O137" s="58">
        <v>1</v>
      </c>
    </row>
    <row r="138" spans="2:15" ht="15" customHeight="1">
      <c r="B138" s="58">
        <v>62</v>
      </c>
      <c r="C138" s="58" t="s">
        <v>138</v>
      </c>
      <c r="D138" s="58" t="s">
        <v>146</v>
      </c>
      <c r="E138" s="62">
        <v>1</v>
      </c>
      <c r="F138" s="98">
        <v>4.25</v>
      </c>
      <c r="G138" s="98">
        <v>2</v>
      </c>
      <c r="H138" s="62"/>
      <c r="I138" s="62">
        <v>0.45512</v>
      </c>
      <c r="J138" s="62">
        <v>0.07631</v>
      </c>
      <c r="K138" s="95">
        <f t="shared" si="1"/>
        <v>40.16315789473684</v>
      </c>
      <c r="L138" s="96"/>
      <c r="M138" s="61">
        <v>22.000664</v>
      </c>
      <c r="N138" s="61">
        <v>83.187452</v>
      </c>
      <c r="O138" s="58">
        <v>1</v>
      </c>
    </row>
    <row r="139" spans="2:15" ht="15" customHeight="1">
      <c r="B139" s="58">
        <v>63</v>
      </c>
      <c r="C139" s="58" t="s">
        <v>138</v>
      </c>
      <c r="D139" s="58" t="s">
        <v>147</v>
      </c>
      <c r="E139" s="62">
        <v>1</v>
      </c>
      <c r="F139" s="98">
        <v>4.25</v>
      </c>
      <c r="G139" s="98">
        <v>2</v>
      </c>
      <c r="H139" s="62"/>
      <c r="I139" s="62">
        <v>0.45512</v>
      </c>
      <c r="J139" s="62">
        <v>0.07631</v>
      </c>
      <c r="K139" s="95">
        <f t="shared" si="1"/>
        <v>40.16315789473684</v>
      </c>
      <c r="L139" s="96"/>
      <c r="M139" s="61">
        <v>22.001149</v>
      </c>
      <c r="N139" s="61">
        <v>83.18817</v>
      </c>
      <c r="O139" s="58">
        <v>1</v>
      </c>
    </row>
    <row r="140" spans="2:15" ht="15" customHeight="1">
      <c r="B140" s="58">
        <v>64</v>
      </c>
      <c r="C140" s="58" t="s">
        <v>148</v>
      </c>
      <c r="D140" s="58" t="s">
        <v>149</v>
      </c>
      <c r="E140" s="62">
        <v>1</v>
      </c>
      <c r="F140" s="98">
        <v>4.25</v>
      </c>
      <c r="G140" s="98">
        <v>2</v>
      </c>
      <c r="H140" s="62"/>
      <c r="I140" s="62">
        <v>0.45512</v>
      </c>
      <c r="J140" s="62">
        <v>0.07631</v>
      </c>
      <c r="K140" s="95">
        <f t="shared" si="1"/>
        <v>40.16315789473684</v>
      </c>
      <c r="L140" s="96"/>
      <c r="M140" s="61">
        <v>22.00101</v>
      </c>
      <c r="N140" s="61">
        <v>83.18772</v>
      </c>
      <c r="O140" s="58">
        <v>1</v>
      </c>
    </row>
    <row r="141" spans="2:15" ht="15" customHeight="1">
      <c r="B141" s="58">
        <v>65</v>
      </c>
      <c r="C141" s="58" t="s">
        <v>131</v>
      </c>
      <c r="D141" s="58" t="s">
        <v>150</v>
      </c>
      <c r="E141" s="58">
        <v>1</v>
      </c>
      <c r="F141" s="58">
        <v>8</v>
      </c>
      <c r="G141" s="58">
        <v>3.5</v>
      </c>
      <c r="H141" s="58"/>
      <c r="I141" s="96">
        <v>1.20869</v>
      </c>
      <c r="J141" s="97">
        <v>0.14675</v>
      </c>
      <c r="K141" s="60">
        <v>77.23684210526315</v>
      </c>
      <c r="L141" s="96"/>
      <c r="M141" s="61">
        <v>21.999012</v>
      </c>
      <c r="N141" s="61">
        <v>83.188485</v>
      </c>
      <c r="O141" s="58">
        <v>1</v>
      </c>
    </row>
    <row r="142" spans="2:15" ht="15" customHeight="1">
      <c r="B142" s="58">
        <v>66</v>
      </c>
      <c r="C142" s="58" t="s">
        <v>131</v>
      </c>
      <c r="D142" s="58" t="s">
        <v>151</v>
      </c>
      <c r="E142" s="58">
        <v>1</v>
      </c>
      <c r="F142" s="58">
        <v>8</v>
      </c>
      <c r="G142" s="58">
        <v>3.5</v>
      </c>
      <c r="H142" s="58"/>
      <c r="I142" s="96">
        <v>1.20869</v>
      </c>
      <c r="J142" s="97">
        <v>0.14675</v>
      </c>
      <c r="K142" s="60">
        <v>77.23684210526315</v>
      </c>
      <c r="L142" s="96"/>
      <c r="M142" s="61">
        <v>21.999111</v>
      </c>
      <c r="N142" s="61">
        <v>83.188572</v>
      </c>
      <c r="O142" s="58">
        <v>1</v>
      </c>
    </row>
    <row r="143" spans="2:15" ht="15" customHeight="1">
      <c r="B143" s="58">
        <v>67</v>
      </c>
      <c r="C143" s="58" t="s">
        <v>148</v>
      </c>
      <c r="D143" s="58" t="s">
        <v>152</v>
      </c>
      <c r="E143" s="62">
        <v>1</v>
      </c>
      <c r="F143" s="98">
        <v>4.25</v>
      </c>
      <c r="G143" s="98">
        <v>2</v>
      </c>
      <c r="H143" s="62"/>
      <c r="I143" s="62">
        <v>0.45512</v>
      </c>
      <c r="J143" s="62">
        <v>0.07631</v>
      </c>
      <c r="K143" s="95">
        <f aca="true" t="shared" si="2" ref="K143">J143/0.0019</f>
        <v>40.16315789473684</v>
      </c>
      <c r="L143" s="96"/>
      <c r="M143" s="61">
        <v>22.000798</v>
      </c>
      <c r="N143" s="61">
        <v>83.185168</v>
      </c>
      <c r="O143" s="58">
        <v>1</v>
      </c>
    </row>
    <row r="144" spans="2:15" ht="15" customHeight="1">
      <c r="B144" s="58">
        <v>68</v>
      </c>
      <c r="C144" s="58" t="s">
        <v>153</v>
      </c>
      <c r="D144" s="58" t="s">
        <v>154</v>
      </c>
      <c r="E144" s="62">
        <v>1</v>
      </c>
      <c r="F144" s="98">
        <v>4.25</v>
      </c>
      <c r="G144" s="98">
        <v>2</v>
      </c>
      <c r="H144" s="62"/>
      <c r="I144" s="62">
        <v>0.45512</v>
      </c>
      <c r="J144" s="62">
        <v>0.07631</v>
      </c>
      <c r="K144" s="95">
        <f aca="true" t="shared" si="3" ref="K144:K146">J144/0.0019</f>
        <v>40.16315789473684</v>
      </c>
      <c r="L144" s="96"/>
      <c r="M144" s="61">
        <v>22.004297</v>
      </c>
      <c r="N144" s="61">
        <v>83.18118</v>
      </c>
      <c r="O144" s="58">
        <v>1</v>
      </c>
    </row>
    <row r="145" spans="2:15" ht="15" customHeight="1">
      <c r="B145" s="58">
        <v>69</v>
      </c>
      <c r="C145" s="58" t="s">
        <v>138</v>
      </c>
      <c r="D145" s="58" t="s">
        <v>155</v>
      </c>
      <c r="E145" s="62">
        <v>1</v>
      </c>
      <c r="F145" s="98">
        <v>4.25</v>
      </c>
      <c r="G145" s="98">
        <v>2</v>
      </c>
      <c r="H145" s="62"/>
      <c r="I145" s="62">
        <v>0.45512</v>
      </c>
      <c r="J145" s="62">
        <v>0.07631</v>
      </c>
      <c r="K145" s="95">
        <f t="shared" si="3"/>
        <v>40.16315789473684</v>
      </c>
      <c r="L145" s="96"/>
      <c r="M145" s="61">
        <v>22.001131</v>
      </c>
      <c r="N145" s="61">
        <v>83.187417</v>
      </c>
      <c r="O145" s="58">
        <v>1</v>
      </c>
    </row>
    <row r="146" spans="2:15" ht="15" customHeight="1">
      <c r="B146" s="58">
        <v>70</v>
      </c>
      <c r="C146" s="58" t="s">
        <v>156</v>
      </c>
      <c r="D146" s="58" t="s">
        <v>157</v>
      </c>
      <c r="E146" s="62">
        <v>1</v>
      </c>
      <c r="F146" s="104">
        <v>105</v>
      </c>
      <c r="G146" s="104">
        <v>90</v>
      </c>
      <c r="H146" s="104">
        <v>0.9</v>
      </c>
      <c r="I146" s="62">
        <v>9.381</v>
      </c>
      <c r="J146" s="103">
        <f aca="true" t="shared" si="4" ref="J146">I146*0.95</f>
        <v>8.91195</v>
      </c>
      <c r="K146" s="95">
        <f t="shared" si="3"/>
        <v>4690.5</v>
      </c>
      <c r="L146" s="62">
        <v>9</v>
      </c>
      <c r="M146" s="61">
        <v>21.989894</v>
      </c>
      <c r="N146" s="61">
        <v>83.185505</v>
      </c>
      <c r="O146" s="58">
        <v>1</v>
      </c>
    </row>
    <row r="147" spans="2:15" ht="15" customHeight="1">
      <c r="B147" s="58">
        <v>71</v>
      </c>
      <c r="C147" s="58" t="s">
        <v>156</v>
      </c>
      <c r="D147" s="58" t="s">
        <v>157</v>
      </c>
      <c r="E147" s="58">
        <v>1</v>
      </c>
      <c r="F147" s="58">
        <v>80</v>
      </c>
      <c r="G147" s="58">
        <v>72</v>
      </c>
      <c r="H147" s="58">
        <v>0.9</v>
      </c>
      <c r="I147" s="96">
        <v>6.98721</v>
      </c>
      <c r="J147" s="97">
        <v>6.2186169</v>
      </c>
      <c r="K147" s="60">
        <v>3272.9562631578947</v>
      </c>
      <c r="L147" s="58">
        <v>8</v>
      </c>
      <c r="M147" s="61">
        <v>21.995889</v>
      </c>
      <c r="N147" s="61">
        <v>83.183265</v>
      </c>
      <c r="O147" s="58">
        <v>1</v>
      </c>
    </row>
    <row r="148" spans="2:15" ht="15" customHeight="1">
      <c r="B148" s="58">
        <v>72</v>
      </c>
      <c r="C148" s="58" t="s">
        <v>156</v>
      </c>
      <c r="D148" s="58" t="s">
        <v>157</v>
      </c>
      <c r="E148" s="62">
        <v>1</v>
      </c>
      <c r="F148" s="104">
        <v>105</v>
      </c>
      <c r="G148" s="104">
        <v>90</v>
      </c>
      <c r="H148" s="104">
        <v>0.9</v>
      </c>
      <c r="I148" s="62">
        <v>9.381</v>
      </c>
      <c r="J148" s="103">
        <f aca="true" t="shared" si="5" ref="J148">I148*0.95</f>
        <v>8.91195</v>
      </c>
      <c r="K148" s="95">
        <f aca="true" t="shared" si="6" ref="K148">J148/0.0019</f>
        <v>4690.5</v>
      </c>
      <c r="L148" s="62">
        <v>9</v>
      </c>
      <c r="M148" s="61">
        <v>21.99736</v>
      </c>
      <c r="N148" s="61">
        <v>83.185004</v>
      </c>
      <c r="O148" s="58">
        <v>1</v>
      </c>
    </row>
    <row r="149" spans="2:15" ht="15" customHeight="1">
      <c r="B149" s="58">
        <v>73</v>
      </c>
      <c r="C149" s="58" t="s">
        <v>156</v>
      </c>
      <c r="D149" s="58" t="s">
        <v>157</v>
      </c>
      <c r="E149" s="58">
        <v>1</v>
      </c>
      <c r="F149" s="58">
        <v>80</v>
      </c>
      <c r="G149" s="58">
        <v>72</v>
      </c>
      <c r="H149" s="58">
        <v>0.9</v>
      </c>
      <c r="I149" s="96">
        <v>6.98721</v>
      </c>
      <c r="J149" s="97">
        <v>6.2186169</v>
      </c>
      <c r="K149" s="60">
        <v>3272.9562631578947</v>
      </c>
      <c r="L149" s="58">
        <v>8</v>
      </c>
      <c r="M149" s="61">
        <v>21.997117</v>
      </c>
      <c r="N149" s="61">
        <v>83.191232</v>
      </c>
      <c r="O149" s="58">
        <v>1</v>
      </c>
    </row>
    <row r="150" spans="2:15" ht="15" customHeight="1">
      <c r="B150" s="58">
        <v>74</v>
      </c>
      <c r="C150" s="58" t="s">
        <v>156</v>
      </c>
      <c r="D150" s="58" t="s">
        <v>157</v>
      </c>
      <c r="E150" s="62">
        <v>1</v>
      </c>
      <c r="F150" s="104">
        <v>105</v>
      </c>
      <c r="G150" s="104">
        <v>90</v>
      </c>
      <c r="H150" s="104">
        <v>0.9</v>
      </c>
      <c r="I150" s="62">
        <v>9.381</v>
      </c>
      <c r="J150" s="103">
        <f aca="true" t="shared" si="7" ref="J150">I150*0.95</f>
        <v>8.91195</v>
      </c>
      <c r="K150" s="95">
        <f aca="true" t="shared" si="8" ref="K150">J150/0.0019</f>
        <v>4690.5</v>
      </c>
      <c r="L150" s="62">
        <v>9</v>
      </c>
      <c r="M150" s="61">
        <v>22.00191</v>
      </c>
      <c r="N150" s="61">
        <v>83.187063</v>
      </c>
      <c r="O150" s="58">
        <v>1</v>
      </c>
    </row>
    <row r="151" spans="2:15" ht="15" customHeight="1">
      <c r="B151" s="58">
        <v>75</v>
      </c>
      <c r="C151" s="58" t="s">
        <v>158</v>
      </c>
      <c r="D151" s="58" t="s">
        <v>157</v>
      </c>
      <c r="E151" s="62">
        <v>1</v>
      </c>
      <c r="F151" s="62">
        <v>250</v>
      </c>
      <c r="G151" s="62">
        <v>100</v>
      </c>
      <c r="H151" s="62"/>
      <c r="I151" s="103">
        <f>L151*4.13616</f>
        <v>10.3404</v>
      </c>
      <c r="J151" s="103">
        <f>I151*16/100</f>
        <v>1.6544640000000002</v>
      </c>
      <c r="K151" s="95">
        <f aca="true" t="shared" si="9" ref="K151:K155">J151/0.0019</f>
        <v>870.7705263157895</v>
      </c>
      <c r="L151" s="62">
        <v>2.5</v>
      </c>
      <c r="M151" s="61">
        <v>22.004505</v>
      </c>
      <c r="N151" s="61">
        <v>83.180497</v>
      </c>
      <c r="O151" s="58">
        <v>1</v>
      </c>
    </row>
    <row r="152" spans="2:15" ht="15" customHeight="1">
      <c r="B152" s="58">
        <v>76</v>
      </c>
      <c r="C152" s="58" t="s">
        <v>158</v>
      </c>
      <c r="D152" s="58" t="s">
        <v>157</v>
      </c>
      <c r="E152" s="62">
        <v>1</v>
      </c>
      <c r="F152" s="62">
        <v>250</v>
      </c>
      <c r="G152" s="62">
        <v>100</v>
      </c>
      <c r="H152" s="62"/>
      <c r="I152" s="103">
        <f>L152*4.13616</f>
        <v>10.3404</v>
      </c>
      <c r="J152" s="103">
        <f>I152*16/100</f>
        <v>1.6544640000000002</v>
      </c>
      <c r="K152" s="95">
        <f t="shared" si="9"/>
        <v>870.7705263157895</v>
      </c>
      <c r="L152" s="62">
        <v>2.5</v>
      </c>
      <c r="M152" s="61">
        <v>22.005578</v>
      </c>
      <c r="N152" s="61">
        <v>83.183853</v>
      </c>
      <c r="O152" s="58">
        <v>1</v>
      </c>
    </row>
    <row r="153" spans="2:15" ht="15" customHeight="1">
      <c r="B153" s="58">
        <v>77</v>
      </c>
      <c r="C153" s="58" t="s">
        <v>158</v>
      </c>
      <c r="D153" s="58" t="s">
        <v>157</v>
      </c>
      <c r="E153" s="62">
        <v>1</v>
      </c>
      <c r="F153" s="62">
        <v>250</v>
      </c>
      <c r="G153" s="62">
        <v>100</v>
      </c>
      <c r="H153" s="62"/>
      <c r="I153" s="103">
        <f>L153*4.13616</f>
        <v>10.3404</v>
      </c>
      <c r="J153" s="103">
        <f>I153*16/100</f>
        <v>1.6544640000000002</v>
      </c>
      <c r="K153" s="95">
        <f t="shared" si="9"/>
        <v>870.7705263157895</v>
      </c>
      <c r="L153" s="62">
        <v>2.5</v>
      </c>
      <c r="M153" s="61">
        <v>22.004955</v>
      </c>
      <c r="N153" s="61">
        <v>83.176518</v>
      </c>
      <c r="O153" s="58">
        <v>1</v>
      </c>
    </row>
    <row r="154" spans="2:15" ht="15" customHeight="1">
      <c r="B154" s="58">
        <v>78</v>
      </c>
      <c r="C154" s="58" t="s">
        <v>158</v>
      </c>
      <c r="D154" s="58" t="s">
        <v>157</v>
      </c>
      <c r="E154" s="62">
        <v>1</v>
      </c>
      <c r="F154" s="62">
        <v>250</v>
      </c>
      <c r="G154" s="62">
        <v>100</v>
      </c>
      <c r="H154" s="62"/>
      <c r="I154" s="103">
        <f>L154*4.13616</f>
        <v>10.3404</v>
      </c>
      <c r="J154" s="103">
        <f>I154*16/100</f>
        <v>1.6544640000000002</v>
      </c>
      <c r="K154" s="95">
        <f t="shared" si="9"/>
        <v>870.7705263157895</v>
      </c>
      <c r="L154" s="62">
        <v>2.5</v>
      </c>
      <c r="M154" s="61">
        <v>21.995785</v>
      </c>
      <c r="N154" s="61">
        <v>83.180808</v>
      </c>
      <c r="O154" s="58">
        <v>1</v>
      </c>
    </row>
    <row r="155" spans="2:15" ht="15" customHeight="1">
      <c r="B155" s="58">
        <v>79</v>
      </c>
      <c r="C155" s="58" t="s">
        <v>158</v>
      </c>
      <c r="D155" s="58" t="s">
        <v>157</v>
      </c>
      <c r="E155" s="62">
        <v>1</v>
      </c>
      <c r="F155" s="62">
        <v>250</v>
      </c>
      <c r="G155" s="62">
        <v>100</v>
      </c>
      <c r="H155" s="62"/>
      <c r="I155" s="103">
        <f>L155*4.13616</f>
        <v>10.3404</v>
      </c>
      <c r="J155" s="103">
        <f>I155*16/100</f>
        <v>1.6544640000000002</v>
      </c>
      <c r="K155" s="95">
        <f t="shared" si="9"/>
        <v>870.7705263157895</v>
      </c>
      <c r="L155" s="62">
        <v>2.5</v>
      </c>
      <c r="M155" s="61">
        <v>22.001806</v>
      </c>
      <c r="N155" s="61">
        <v>83.174511</v>
      </c>
      <c r="O155" s="58">
        <v>1</v>
      </c>
    </row>
    <row r="156" spans="2:15" ht="15" customHeight="1">
      <c r="B156" s="58">
        <v>80</v>
      </c>
      <c r="C156" s="58" t="s">
        <v>159</v>
      </c>
      <c r="D156" s="58" t="s">
        <v>157</v>
      </c>
      <c r="E156" s="62">
        <v>1</v>
      </c>
      <c r="F156" s="62">
        <v>4</v>
      </c>
      <c r="G156" s="62">
        <v>1.5</v>
      </c>
      <c r="H156" s="62">
        <v>0.9</v>
      </c>
      <c r="I156" s="62">
        <v>0.24</v>
      </c>
      <c r="J156" s="62">
        <f>I156*0.23</f>
        <v>0.0552</v>
      </c>
      <c r="K156" s="95">
        <f>J156/0.0019</f>
        <v>29.052631578947366</v>
      </c>
      <c r="L156" s="105"/>
      <c r="M156" s="61">
        <v>22.000984</v>
      </c>
      <c r="N156" s="61">
        <v>83.187538</v>
      </c>
      <c r="O156" s="58">
        <v>1</v>
      </c>
    </row>
    <row r="157" spans="2:15" ht="15" customHeight="1">
      <c r="B157" s="58">
        <v>81</v>
      </c>
      <c r="C157" s="58" t="s">
        <v>160</v>
      </c>
      <c r="D157" s="58" t="s">
        <v>157</v>
      </c>
      <c r="E157" s="58">
        <v>1</v>
      </c>
      <c r="F157" s="58">
        <v>4</v>
      </c>
      <c r="G157" s="58">
        <v>1.5</v>
      </c>
      <c r="H157" s="58">
        <v>1</v>
      </c>
      <c r="I157" s="59">
        <v>0.12</v>
      </c>
      <c r="J157" s="59">
        <f>I157*0.23</f>
        <v>0.0276</v>
      </c>
      <c r="K157" s="60">
        <f>J157/0.0019</f>
        <v>14.526315789473683</v>
      </c>
      <c r="L157" s="105"/>
      <c r="M157" s="61">
        <v>22.001572</v>
      </c>
      <c r="N157" s="61">
        <v>83.188957</v>
      </c>
      <c r="O157" s="58">
        <v>1</v>
      </c>
    </row>
    <row r="158" spans="2:15" ht="15" customHeight="1">
      <c r="B158" s="58">
        <v>82</v>
      </c>
      <c r="C158" s="58" t="s">
        <v>160</v>
      </c>
      <c r="D158" s="58" t="s">
        <v>157</v>
      </c>
      <c r="E158" s="58">
        <v>1</v>
      </c>
      <c r="F158" s="58">
        <v>4</v>
      </c>
      <c r="G158" s="58">
        <v>1.5</v>
      </c>
      <c r="H158" s="58">
        <v>1</v>
      </c>
      <c r="I158" s="59">
        <v>0.12</v>
      </c>
      <c r="J158" s="59">
        <f>I158*0.23</f>
        <v>0.0276</v>
      </c>
      <c r="K158" s="60">
        <f>J158/0.0019</f>
        <v>14.526315789473683</v>
      </c>
      <c r="L158" s="105"/>
      <c r="M158" s="61">
        <v>22.001469</v>
      </c>
      <c r="N158" s="61">
        <v>83.189234</v>
      </c>
      <c r="O158" s="58">
        <v>1</v>
      </c>
    </row>
    <row r="159" spans="2:15" ht="15" customHeight="1">
      <c r="B159" s="58">
        <v>83</v>
      </c>
      <c r="C159" s="58" t="s">
        <v>158</v>
      </c>
      <c r="D159" s="58" t="s">
        <v>157</v>
      </c>
      <c r="E159" s="62">
        <v>1</v>
      </c>
      <c r="F159" s="62">
        <v>250</v>
      </c>
      <c r="G159" s="62">
        <v>100</v>
      </c>
      <c r="H159" s="62"/>
      <c r="I159" s="103">
        <f>L159*4.13616</f>
        <v>10.3404</v>
      </c>
      <c r="J159" s="103">
        <f>I159*16/100</f>
        <v>1.6544640000000002</v>
      </c>
      <c r="K159" s="95">
        <f aca="true" t="shared" si="10" ref="K159">J159/0.0019</f>
        <v>870.7705263157895</v>
      </c>
      <c r="L159" s="62">
        <v>2.5</v>
      </c>
      <c r="M159" s="61">
        <v>22.00415</v>
      </c>
      <c r="N159" s="61">
        <v>83.185903</v>
      </c>
      <c r="O159" s="58">
        <v>1</v>
      </c>
    </row>
    <row r="160" spans="2:15" ht="15" customHeight="1">
      <c r="B160" s="58">
        <v>84</v>
      </c>
      <c r="C160" s="58" t="s">
        <v>89</v>
      </c>
      <c r="D160" s="58" t="s">
        <v>161</v>
      </c>
      <c r="E160" s="99">
        <v>1</v>
      </c>
      <c r="F160" s="100">
        <f>L160*125</f>
        <v>72.25</v>
      </c>
      <c r="G160" s="100">
        <f>L160*95</f>
        <v>54.91</v>
      </c>
      <c r="H160" s="101">
        <v>0.3</v>
      </c>
      <c r="I160" s="102">
        <f>L160*0.85</f>
        <v>0.49129999999999996</v>
      </c>
      <c r="J160" s="102">
        <f>I160*0.95</f>
        <v>0.46673499999999996</v>
      </c>
      <c r="K160" s="100">
        <f>J160/0.0019</f>
        <v>245.64999999999998</v>
      </c>
      <c r="L160" s="105">
        <v>0.578</v>
      </c>
      <c r="M160" s="61">
        <v>21.993631</v>
      </c>
      <c r="N160" s="61">
        <v>83.191267</v>
      </c>
      <c r="O160" s="58">
        <v>1</v>
      </c>
    </row>
    <row r="161" spans="2:15" ht="15" customHeight="1">
      <c r="B161" s="58">
        <v>85</v>
      </c>
      <c r="C161" s="58" t="s">
        <v>159</v>
      </c>
      <c r="D161" s="58" t="s">
        <v>157</v>
      </c>
      <c r="E161" s="62">
        <v>1</v>
      </c>
      <c r="F161" s="62">
        <v>4</v>
      </c>
      <c r="G161" s="62">
        <v>1.5</v>
      </c>
      <c r="H161" s="62">
        <v>0.9</v>
      </c>
      <c r="I161" s="62">
        <v>0.24</v>
      </c>
      <c r="J161" s="62">
        <f>I161*0.23</f>
        <v>0.0552</v>
      </c>
      <c r="K161" s="95">
        <f>J161/0.0019</f>
        <v>29.052631578947366</v>
      </c>
      <c r="L161" s="105"/>
      <c r="M161" s="61">
        <v>21.997022</v>
      </c>
      <c r="N161" s="61">
        <v>83.187391</v>
      </c>
      <c r="O161" s="58">
        <v>1</v>
      </c>
    </row>
    <row r="162" spans="2:15" ht="15" customHeight="1">
      <c r="B162" s="58">
        <v>86</v>
      </c>
      <c r="C162" s="58" t="s">
        <v>160</v>
      </c>
      <c r="D162" s="58" t="s">
        <v>157</v>
      </c>
      <c r="E162" s="58">
        <v>1</v>
      </c>
      <c r="F162" s="58">
        <v>4</v>
      </c>
      <c r="G162" s="58">
        <v>1.5</v>
      </c>
      <c r="H162" s="58">
        <v>1</v>
      </c>
      <c r="I162" s="59">
        <v>0.12</v>
      </c>
      <c r="J162" s="59">
        <f>I162*0.23</f>
        <v>0.0276</v>
      </c>
      <c r="K162" s="60">
        <f>J162/0.0019</f>
        <v>14.526315789473683</v>
      </c>
      <c r="L162" s="105"/>
      <c r="M162" s="61">
        <v>22.001598</v>
      </c>
      <c r="N162" s="61">
        <v>83.18894</v>
      </c>
      <c r="O162" s="58">
        <v>1</v>
      </c>
    </row>
    <row r="163" spans="2:15" ht="15" customHeight="1">
      <c r="B163" s="58">
        <v>87</v>
      </c>
      <c r="C163" s="58" t="s">
        <v>162</v>
      </c>
      <c r="D163" s="58" t="s">
        <v>157</v>
      </c>
      <c r="E163" s="62">
        <v>1</v>
      </c>
      <c r="F163" s="62">
        <v>3</v>
      </c>
      <c r="G163" s="62">
        <v>1.5</v>
      </c>
      <c r="H163" s="62">
        <v>0.5</v>
      </c>
      <c r="I163" s="62">
        <v>0.15</v>
      </c>
      <c r="J163" s="62">
        <v>0.045</v>
      </c>
      <c r="K163" s="95">
        <f>J163/0.0019</f>
        <v>23.684210526315788</v>
      </c>
      <c r="L163" s="105"/>
      <c r="M163" s="61">
        <v>22.001356</v>
      </c>
      <c r="N163" s="61">
        <v>83.189208</v>
      </c>
      <c r="O163" s="58">
        <v>1</v>
      </c>
    </row>
    <row r="164" spans="2:15" ht="15" customHeight="1">
      <c r="B164" s="58">
        <v>88</v>
      </c>
      <c r="C164" s="58" t="s">
        <v>162</v>
      </c>
      <c r="D164" s="58" t="s">
        <v>157</v>
      </c>
      <c r="E164" s="62">
        <v>1</v>
      </c>
      <c r="F164" s="62">
        <v>3</v>
      </c>
      <c r="G164" s="62">
        <v>1.5</v>
      </c>
      <c r="H164" s="62">
        <v>0.5</v>
      </c>
      <c r="I164" s="62">
        <v>0.15</v>
      </c>
      <c r="J164" s="62">
        <v>0.045</v>
      </c>
      <c r="K164" s="95">
        <f>J164/0.0019</f>
        <v>23.684210526315788</v>
      </c>
      <c r="L164" s="105"/>
      <c r="M164" s="61">
        <v>22.001512</v>
      </c>
      <c r="N164" s="61">
        <v>83.189346</v>
      </c>
      <c r="O164" s="58">
        <v>1</v>
      </c>
    </row>
    <row r="165" spans="2:15" ht="15" customHeight="1">
      <c r="B165" s="1"/>
      <c r="C165" s="1"/>
      <c r="D165" s="1"/>
      <c r="E165" s="1"/>
      <c r="F165" s="1"/>
      <c r="G165" s="1"/>
      <c r="H165" s="1"/>
      <c r="I165" s="106">
        <f>SUM(I77:I164)</f>
        <v>144.99635000000004</v>
      </c>
      <c r="J165" s="106">
        <f aca="true" t="shared" si="11" ref="J165:O165">SUM(J77:J164)</f>
        <v>70.41670530000002</v>
      </c>
      <c r="K165" s="106">
        <f t="shared" si="11"/>
        <v>37061.42384210526</v>
      </c>
      <c r="L165" s="106">
        <f t="shared" si="11"/>
        <v>82.057</v>
      </c>
      <c r="M165" s="106">
        <f t="shared" si="11"/>
        <v>1936.0814930000001</v>
      </c>
      <c r="N165" s="106">
        <f t="shared" si="11"/>
        <v>7320.244333</v>
      </c>
      <c r="O165" s="106">
        <f t="shared" si="11"/>
        <v>79</v>
      </c>
    </row>
    <row r="166" spans="2:15" ht="1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="63" customFormat="1" ht="15" customHeight="1"/>
  </sheetData>
  <autoFilter ref="B75:S165"/>
  <mergeCells count="20">
    <mergeCell ref="R7:S7"/>
    <mergeCell ref="B1:O1"/>
    <mergeCell ref="E3:L3"/>
    <mergeCell ref="E5:O5"/>
    <mergeCell ref="E6:K6"/>
    <mergeCell ref="E7:K7"/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2021-02-15T04:31:13Z</dcterms:created>
  <dcterms:modified xsi:type="dcterms:W3CDTF">2021-02-16T01:17:38Z</dcterms:modified>
  <cp:category/>
  <cp:version/>
  <cp:contentType/>
  <cp:contentStatus/>
</cp:coreProperties>
</file>