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barbhouna" sheetId="3" r:id="rId1"/>
    <sheet name="Sheet1" sheetId="1" r:id="rId2"/>
  </sheets>
  <definedNames>
    <definedName name="_xlnm._FilterDatabase" localSheetId="0" hidden="1">'e-DPR barbhouna'!$A$75:$S$233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<sst xmlns="http://schemas.openxmlformats.org/spreadsheetml/2006/main" count="445" uniqueCount="177">
  <si>
    <t xml:space="preserve">A </t>
  </si>
  <si>
    <t>Back ground profile</t>
  </si>
  <si>
    <t>Micro Watershed code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</si>
  <si>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</si>
  <si>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</si>
  <si>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</si>
  <si>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</si>
  <si>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</si>
  <si>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</si>
  <si>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</si>
  <si>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</si>
  <si>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</si>
  <si>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</si>
  <si>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</si>
  <si>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</si>
  <si>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</si>
  <si>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</si>
  <si>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</si>
  <si>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</si>
  <si>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</si>
  <si>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</si>
  <si>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</si>
  <si>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</si>
  <si>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</si>
  <si>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</si>
  <si>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</si>
  <si>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</si>
  <si>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</si>
  <si>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</si>
  <si>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</si>
  <si>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</si>
  <si>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</si>
  <si>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</si>
  <si>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</si>
  <si>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</si>
  <si>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</si>
  <si>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</si>
  <si>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</si>
  <si>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</si>
  <si>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</si>
  <si>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</si>
  <si>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</si>
  <si>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</si>
  <si>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</si>
  <si>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</si>
  <si>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</si>
  <si>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</si>
  <si>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</si>
  <si>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</si>
  <si>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</si>
  <si>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</si>
  <si>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</si>
  <si>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</si>
  <si>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 xml:space="preserve">Total Water Available (Ham) - </t>
  </si>
  <si>
    <t xml:space="preserve">Water Resource to be created (Ham) -  </t>
  </si>
  <si>
    <t xml:space="preserve">% of Water requirment fulfilled though MWS - </t>
  </si>
  <si>
    <t>J</t>
  </si>
  <si>
    <t>EXPECTED OUTCOME</t>
  </si>
  <si>
    <t xml:space="preserve">Increase in Cropping area (in Ha) - 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</si>
  <si>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</si>
  <si>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</si>
  <si>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</si>
  <si>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</si>
  <si>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</si>
  <si>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</si>
  <si>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</si>
  <si>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</si>
  <si>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</si>
  <si>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</si>
  <si>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</si>
  <si>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</si>
  <si>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</si>
  <si>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</si>
  <si>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</si>
  <si>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</si>
  <si>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</si>
  <si>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</si>
  <si>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</si>
  <si>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</si>
  <si>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</si>
  <si>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</si>
  <si>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</si>
  <si>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dug well</t>
  </si>
  <si>
    <t>land leveling</t>
  </si>
  <si>
    <t>pond deepening</t>
  </si>
  <si>
    <t>tikaram rathiya</t>
  </si>
  <si>
    <t>government</t>
  </si>
  <si>
    <t>nadep tank</t>
  </si>
  <si>
    <t>plantation</t>
  </si>
  <si>
    <t>farm pond</t>
  </si>
  <si>
    <t>gully plug</t>
  </si>
  <si>
    <t>cow shed</t>
  </si>
  <si>
    <t>porltry shed</t>
  </si>
  <si>
    <t>e-DPR of ______BARBHOUNA______GP,  Block  ___KHARSIYA___ ,  District- ___Raigarh__, Chhattisgarh</t>
  </si>
  <si>
    <t>Total Water Requirement (Ham) -</t>
  </si>
  <si>
    <t>Water Resourse Planned  ( Ha M)  -</t>
  </si>
  <si>
    <t>namrata agariya</t>
  </si>
  <si>
    <t>setkunwar kumahar</t>
  </si>
  <si>
    <t>laxmibai nishad</t>
  </si>
  <si>
    <t>vidhibai dansena</t>
  </si>
  <si>
    <t>dinkumari rathiya</t>
  </si>
  <si>
    <t>amilal dansena</t>
  </si>
  <si>
    <t>kalyan singh chouhan</t>
  </si>
  <si>
    <t>gajanand rathiya</t>
  </si>
  <si>
    <t>shyamlal dansena</t>
  </si>
  <si>
    <t>parmanand rathiya</t>
  </si>
  <si>
    <t>jhaduram rathiya</t>
  </si>
  <si>
    <t>komal singh rathiya</t>
  </si>
  <si>
    <t>rajkumar rathiya</t>
  </si>
  <si>
    <t>sukhsingh rathiya</t>
  </si>
  <si>
    <t>bhoksingh rathiya</t>
  </si>
  <si>
    <t>uttam prasad rathiya</t>
  </si>
  <si>
    <t>madhav jhariya</t>
  </si>
  <si>
    <t>dwarka prasad</t>
  </si>
  <si>
    <t>tekesh kumar</t>
  </si>
  <si>
    <t>rukaman</t>
  </si>
  <si>
    <t>janki jhariya</t>
  </si>
  <si>
    <t>rathobai rathiya</t>
  </si>
  <si>
    <t>rajendra rathiya</t>
  </si>
  <si>
    <t>govardhan patail</t>
  </si>
  <si>
    <t>dhaniram patel</t>
  </si>
  <si>
    <t>uttara bai patel</t>
  </si>
  <si>
    <t>laxmi prasad</t>
  </si>
  <si>
    <t>prahalad patel</t>
  </si>
  <si>
    <t>ishawari prasad patel</t>
  </si>
  <si>
    <t>kumari bai patel</t>
  </si>
  <si>
    <t>lakhan lal patel</t>
  </si>
  <si>
    <t>khuleshwar rathiya</t>
  </si>
  <si>
    <t>dorilal patel</t>
  </si>
  <si>
    <t>puran lal</t>
  </si>
  <si>
    <t>gajanan patel</t>
  </si>
  <si>
    <t>bhim singh rathiya</t>
  </si>
  <si>
    <t>brush wood</t>
  </si>
  <si>
    <t>stop dam</t>
  </si>
  <si>
    <t>earthan dam</t>
  </si>
  <si>
    <t>sukal ram chouhan</t>
  </si>
  <si>
    <t>samruram</t>
  </si>
  <si>
    <t>navratan</t>
  </si>
  <si>
    <t xml:space="preserve">munuram </t>
  </si>
  <si>
    <t>goat shed</t>
  </si>
  <si>
    <t>chandrobai rathiya</t>
  </si>
  <si>
    <t>padmini</t>
  </si>
  <si>
    <t>santosh</t>
  </si>
  <si>
    <t>bidya</t>
  </si>
  <si>
    <t>magarmati</t>
  </si>
  <si>
    <t>manmati</t>
  </si>
  <si>
    <t>saniro</t>
  </si>
  <si>
    <t>jaysingh</t>
  </si>
  <si>
    <t>navel kumar</t>
  </si>
  <si>
    <t>sukhalal</t>
  </si>
  <si>
    <t>chaitram</t>
  </si>
  <si>
    <t>chamar singh</t>
  </si>
  <si>
    <t>ratobai</t>
  </si>
  <si>
    <t>janmjay</t>
  </si>
  <si>
    <t>sarswati</t>
  </si>
  <si>
    <t>govind</t>
  </si>
  <si>
    <t>rambharosh</t>
  </si>
  <si>
    <t>recharge pit</t>
  </si>
  <si>
    <t>gothan CPT</t>
  </si>
  <si>
    <t>ajola tank</t>
  </si>
  <si>
    <t>4G2C5D3h &amp;4G2C5D3g</t>
  </si>
  <si>
    <t>District-</t>
  </si>
  <si>
    <t>Raigarh</t>
  </si>
  <si>
    <t xml:space="preserve">Block - </t>
  </si>
  <si>
    <t>Kharsiya</t>
  </si>
  <si>
    <t xml:space="preserve">Gram Panchayat - </t>
  </si>
  <si>
    <t>BARBHOUNA</t>
  </si>
  <si>
    <t xml:space="preserve">Villages Covered - </t>
  </si>
  <si>
    <t>BARBHOUNA,KUKARICHOLI</t>
  </si>
  <si>
    <t xml:space="preserve">Sanday clay loam </t>
  </si>
  <si>
    <t>0 to 10%</t>
  </si>
  <si>
    <t>Kurkut River</t>
  </si>
  <si>
    <t>Y 2020-2021</t>
  </si>
  <si>
    <t>FY 2019-2020</t>
  </si>
  <si>
    <t>FY 2018-2019</t>
  </si>
  <si>
    <t>(10+1)/2</t>
  </si>
  <si>
    <t>(2+1.10)/2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</si>
</sst>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3399"/>
      <name val="Verdana"/>
      <family val="2"/>
    </font>
    <font>
      <sz val="8"/>
      <color rgb="FF00339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2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vertical="center" wrapText="1"/>
    </xf>
    <xf numFmtId="3" fontId="15" fillId="2" borderId="12" xfId="0" applyNumberFormat="1" applyFont="1" applyFill="1" applyBorder="1" applyAlignment="1">
      <alignment horizontal="right" wrapText="1"/>
    </xf>
    <xf numFmtId="0" fontId="15" fillId="2" borderId="12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2" fontId="12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277"/>
  <sheetViews>
    <sheetView tabSelected="1" zoomScale="90" zoomScaleNormal="90" workbookViewId="0" topLeftCell="A1">
      <selection activeCell="I74" sqref="I74"/>
    </sheetView>
  </sheetViews>
  <sheetFormatPr defaultColWidth="9.140625" defaultRowHeight="15"/>
  <cols>
    <col min="1" max="1" width="9.140625" style="1" customWidth="1"/>
    <col min="2" max="2" width="5.421875" style="60" customWidth="1"/>
    <col min="3" max="3" width="13.57421875" style="61" bestFit="1" customWidth="1"/>
    <col min="4" max="4" width="56.421875" style="61" bestFit="1" customWidth="1"/>
    <col min="5" max="5" width="11.140625" style="60" customWidth="1"/>
    <col min="6" max="6" width="13.421875" style="60" customWidth="1"/>
    <col min="7" max="7" width="11.8515625" style="60" customWidth="1"/>
    <col min="8" max="8" width="12.140625" style="60" customWidth="1"/>
    <col min="9" max="9" width="14.421875" style="61" customWidth="1"/>
    <col min="10" max="10" width="11.140625" style="61" customWidth="1"/>
    <col min="11" max="11" width="14.00390625" style="61" customWidth="1"/>
    <col min="12" max="14" width="10.421875" style="61" customWidth="1"/>
    <col min="15" max="15" width="10.8515625" style="61" customWidth="1"/>
    <col min="16" max="16384" width="9.140625" style="1" customWidth="1"/>
  </cols>
  <sheetData>
    <row r="1" spans="2:15" ht="18.75" thickBot="1">
      <c r="B1" s="74" t="s">
        <v>93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77"/>
      <c r="F3" s="77"/>
      <c r="G3" s="77"/>
      <c r="H3" s="77"/>
      <c r="I3" s="77"/>
      <c r="J3" s="77"/>
      <c r="K3" s="77"/>
      <c r="L3" s="77"/>
      <c r="M3" s="6"/>
      <c r="N3" s="6"/>
      <c r="O3" s="5"/>
    </row>
    <row r="4" spans="2:15" ht="15">
      <c r="B4" s="7" t="s">
        <v>0</v>
      </c>
      <c r="C4" s="8"/>
      <c r="D4" s="8" t="s">
        <v>1</v>
      </c>
      <c r="E4" s="72" t="s">
        <v>160</v>
      </c>
      <c r="F4" s="72"/>
      <c r="G4" s="72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2:15" ht="20.1" customHeight="1">
      <c r="B6" s="12"/>
      <c r="C6" s="13"/>
      <c r="D6" s="22" t="s">
        <v>161</v>
      </c>
      <c r="E6" s="73" t="s">
        <v>162</v>
      </c>
      <c r="F6" s="73"/>
      <c r="G6" s="73"/>
      <c r="H6" s="73"/>
      <c r="I6" s="73"/>
      <c r="J6" s="73"/>
      <c r="K6" s="73"/>
      <c r="L6" s="14"/>
      <c r="M6" s="14"/>
      <c r="N6" s="14"/>
      <c r="O6" s="5"/>
    </row>
    <row r="7" spans="2:19" ht="20.1" customHeight="1">
      <c r="B7" s="12"/>
      <c r="C7" s="13"/>
      <c r="D7" s="22" t="s">
        <v>163</v>
      </c>
      <c r="E7" s="73" t="s">
        <v>164</v>
      </c>
      <c r="F7" s="73"/>
      <c r="G7" s="73"/>
      <c r="H7" s="73"/>
      <c r="I7" s="73"/>
      <c r="J7" s="73"/>
      <c r="K7" s="73"/>
      <c r="L7" s="14"/>
      <c r="M7" s="14"/>
      <c r="N7" s="14"/>
      <c r="O7" s="5"/>
      <c r="R7" s="71"/>
      <c r="S7" s="71"/>
    </row>
    <row r="8" spans="2:15" ht="20.1" customHeight="1">
      <c r="B8" s="12"/>
      <c r="C8" s="13"/>
      <c r="D8" s="22" t="s">
        <v>165</v>
      </c>
      <c r="E8" s="73" t="s">
        <v>166</v>
      </c>
      <c r="F8" s="73"/>
      <c r="G8" s="73"/>
      <c r="H8" s="73"/>
      <c r="I8" s="73"/>
      <c r="J8" s="73"/>
      <c r="K8" s="73"/>
      <c r="L8" s="14"/>
      <c r="M8" s="14"/>
      <c r="N8" s="14"/>
      <c r="O8" s="5"/>
    </row>
    <row r="9" spans="2:15" ht="20.1" customHeight="1" thickBot="1">
      <c r="B9" s="15"/>
      <c r="C9" s="16"/>
      <c r="D9" s="16" t="s">
        <v>167</v>
      </c>
      <c r="E9" s="87" t="s">
        <v>168</v>
      </c>
      <c r="F9" s="87"/>
      <c r="G9" s="87"/>
      <c r="H9" s="87"/>
      <c r="I9" s="87"/>
      <c r="J9" s="87"/>
      <c r="K9" s="87"/>
      <c r="L9" s="87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3</v>
      </c>
      <c r="C11" s="8"/>
      <c r="D11" s="8" t="s">
        <v>4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5</v>
      </c>
      <c r="E12" s="19">
        <v>560.91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6</v>
      </c>
      <c r="E13" s="4"/>
      <c r="F13" s="4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7</v>
      </c>
      <c r="E14" s="73" t="s">
        <v>169</v>
      </c>
      <c r="F14" s="73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8</v>
      </c>
      <c r="E15" s="21" t="s">
        <v>170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9</v>
      </c>
      <c r="E16" s="73" t="s">
        <v>171</v>
      </c>
      <c r="F16" s="73"/>
      <c r="G16" s="19"/>
      <c r="H16" s="19"/>
      <c r="I16" s="88"/>
      <c r="J16" s="88"/>
      <c r="K16" s="88"/>
      <c r="L16" s="88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88"/>
      <c r="J17" s="88"/>
      <c r="K17" s="88"/>
      <c r="L17" s="88"/>
      <c r="M17" s="13"/>
      <c r="N17" s="13"/>
      <c r="O17" s="5"/>
    </row>
    <row r="18" spans="2:15" ht="20.1" customHeight="1" thickBot="1">
      <c r="B18" s="15"/>
      <c r="C18" s="16"/>
      <c r="D18" s="16"/>
      <c r="E18" s="23"/>
      <c r="F18" s="23"/>
      <c r="G18" s="23"/>
      <c r="H18" s="23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4"/>
      <c r="F19" s="24"/>
      <c r="G19" s="24"/>
      <c r="H19" s="24"/>
      <c r="I19" s="13"/>
      <c r="J19" s="13"/>
      <c r="K19" s="13"/>
      <c r="L19" s="13"/>
      <c r="M19" s="13"/>
      <c r="N19" s="13"/>
      <c r="O19" s="5"/>
    </row>
    <row r="20" spans="2:15" ht="20.1" customHeight="1">
      <c r="B20" s="25" t="s">
        <v>10</v>
      </c>
      <c r="C20" s="26"/>
      <c r="D20" s="26" t="s">
        <v>11</v>
      </c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11"/>
    </row>
    <row r="21" spans="2:15" ht="20.1" customHeight="1">
      <c r="B21" s="2"/>
      <c r="C21" s="3"/>
      <c r="D21" s="13" t="s">
        <v>12</v>
      </c>
      <c r="E21" s="29">
        <v>1105</v>
      </c>
      <c r="F21" s="29"/>
      <c r="G21" s="29"/>
      <c r="H21" s="29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13</v>
      </c>
      <c r="E22" s="29">
        <v>307</v>
      </c>
      <c r="F22" s="29"/>
      <c r="G22" s="29"/>
      <c r="H22" s="29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14</v>
      </c>
      <c r="E23" s="29">
        <v>555</v>
      </c>
      <c r="F23" s="29"/>
      <c r="G23" s="29"/>
      <c r="H23" s="29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30"/>
      <c r="C24" s="31"/>
      <c r="D24" s="16" t="s">
        <v>15</v>
      </c>
      <c r="E24" s="66">
        <v>40</v>
      </c>
      <c r="F24" s="66"/>
      <c r="G24" s="66"/>
      <c r="H24" s="32"/>
      <c r="I24" s="31"/>
      <c r="J24" s="31"/>
      <c r="K24" s="31"/>
      <c r="L24" s="31"/>
      <c r="M24" s="31"/>
      <c r="N24" s="31"/>
      <c r="O24" s="18"/>
    </row>
    <row r="25" spans="2:15" ht="24.95" customHeight="1">
      <c r="B25" s="33" t="s">
        <v>16</v>
      </c>
      <c r="C25" s="34"/>
      <c r="D25" s="35" t="s">
        <v>17</v>
      </c>
      <c r="E25" s="67" t="s">
        <v>172</v>
      </c>
      <c r="F25" s="67" t="s">
        <v>173</v>
      </c>
      <c r="G25" s="67" t="s">
        <v>174</v>
      </c>
      <c r="H25" s="36"/>
      <c r="I25" s="28"/>
      <c r="J25" s="28"/>
      <c r="K25" s="28"/>
      <c r="L25" s="28"/>
      <c r="M25" s="28"/>
      <c r="N25" s="28"/>
      <c r="O25" s="11"/>
    </row>
    <row r="26" spans="2:15" ht="35.1" customHeight="1">
      <c r="B26" s="2"/>
      <c r="C26" s="3"/>
      <c r="D26" s="13" t="s">
        <v>18</v>
      </c>
      <c r="E26" s="68">
        <v>232</v>
      </c>
      <c r="F26" s="68"/>
      <c r="G26" s="68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19</v>
      </c>
      <c r="E27" s="69">
        <v>7162</v>
      </c>
      <c r="F27" s="69">
        <v>4323</v>
      </c>
      <c r="G27" s="69">
        <v>3440</v>
      </c>
      <c r="H27" s="19"/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20</v>
      </c>
      <c r="E28" s="70">
        <v>18</v>
      </c>
      <c r="F28" s="70">
        <v>2</v>
      </c>
      <c r="G28" s="70">
        <v>4</v>
      </c>
      <c r="H28" s="19"/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21</v>
      </c>
      <c r="E29" s="70">
        <v>22.74</v>
      </c>
      <c r="F29" s="70">
        <v>10.07</v>
      </c>
      <c r="G29" s="70">
        <v>7.31</v>
      </c>
      <c r="H29" s="19"/>
      <c r="I29" s="3"/>
      <c r="J29" s="3"/>
      <c r="K29" s="3"/>
      <c r="L29" s="3"/>
      <c r="M29" s="3"/>
      <c r="N29" s="3"/>
      <c r="O29" s="5"/>
    </row>
    <row r="30" spans="2:15" ht="60" customHeight="1" thickBot="1">
      <c r="B30" s="30"/>
      <c r="C30" s="31"/>
      <c r="D30" s="16" t="s">
        <v>22</v>
      </c>
      <c r="E30" s="70">
        <v>58.39</v>
      </c>
      <c r="F30" s="70">
        <v>55.43</v>
      </c>
      <c r="G30" s="70">
        <v>22.36</v>
      </c>
      <c r="H30" s="37"/>
      <c r="I30" s="31"/>
      <c r="J30" s="31"/>
      <c r="K30" s="31"/>
      <c r="L30" s="31"/>
      <c r="M30" s="31"/>
      <c r="N30" s="31"/>
      <c r="O30" s="18"/>
    </row>
    <row r="31" spans="2:15" ht="15" thickBot="1">
      <c r="B31" s="2"/>
      <c r="C31" s="3"/>
      <c r="D31" s="3"/>
      <c r="E31" s="38"/>
      <c r="F31" s="38"/>
      <c r="G31" s="38"/>
      <c r="H31" s="38"/>
      <c r="I31" s="3"/>
      <c r="J31" s="3"/>
      <c r="K31" s="3"/>
      <c r="L31" s="3"/>
      <c r="M31" s="3"/>
      <c r="N31" s="3"/>
      <c r="O31" s="5"/>
    </row>
    <row r="32" spans="2:15" ht="20.1" customHeight="1">
      <c r="B32" s="25" t="s">
        <v>23</v>
      </c>
      <c r="C32" s="26"/>
      <c r="D32" s="26" t="s">
        <v>24</v>
      </c>
      <c r="E32" s="36"/>
      <c r="F32" s="36"/>
      <c r="G32" s="36"/>
      <c r="H32" s="36"/>
      <c r="I32" s="28"/>
      <c r="J32" s="28"/>
      <c r="K32" s="28"/>
      <c r="L32" s="28"/>
      <c r="M32" s="28"/>
      <c r="N32" s="28"/>
      <c r="O32" s="11"/>
    </row>
    <row r="33" spans="2:15" ht="20.1" customHeight="1">
      <c r="B33" s="2"/>
      <c r="C33" s="3"/>
      <c r="D33" s="13" t="s">
        <v>25</v>
      </c>
      <c r="E33" s="39">
        <v>259.66</v>
      </c>
      <c r="F33" s="39"/>
      <c r="G33" s="39"/>
      <c r="H33" s="39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26</v>
      </c>
      <c r="E34" s="39">
        <v>2.73</v>
      </c>
      <c r="F34" s="39"/>
      <c r="G34" s="39"/>
      <c r="H34" s="39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27</v>
      </c>
      <c r="E35" s="39">
        <v>2.25</v>
      </c>
      <c r="F35" s="39"/>
      <c r="G35" s="39"/>
      <c r="H35" s="39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28</v>
      </c>
      <c r="E36" s="39">
        <v>45.77</v>
      </c>
      <c r="F36" s="39"/>
      <c r="G36" s="39"/>
      <c r="H36" s="39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29</v>
      </c>
      <c r="E37" s="39">
        <v>6.96</v>
      </c>
      <c r="F37" s="39"/>
      <c r="G37" s="39"/>
      <c r="H37" s="39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30</v>
      </c>
      <c r="E38" s="39">
        <v>8</v>
      </c>
      <c r="F38" s="39"/>
      <c r="G38" s="39"/>
      <c r="H38" s="39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30"/>
      <c r="C39" s="31"/>
      <c r="D39" s="16" t="s">
        <v>31</v>
      </c>
      <c r="E39" s="40">
        <f>E12-E33-E34-E35-E36-E37-E38</f>
        <v>235.5399999999999</v>
      </c>
      <c r="F39" s="40"/>
      <c r="G39" s="40"/>
      <c r="H39" s="40"/>
      <c r="I39" s="31"/>
      <c r="J39" s="31"/>
      <c r="K39" s="31"/>
      <c r="L39" s="31"/>
      <c r="M39" s="31"/>
      <c r="N39" s="31"/>
      <c r="O39" s="18"/>
    </row>
    <row r="40" spans="2:15" ht="15" thickBot="1">
      <c r="B40" s="2"/>
      <c r="C40" s="3"/>
      <c r="D40" s="3"/>
      <c r="E40" s="38"/>
      <c r="F40" s="38"/>
      <c r="G40" s="38"/>
      <c r="H40" s="38"/>
      <c r="I40" s="3"/>
      <c r="J40" s="3"/>
      <c r="K40" s="3"/>
      <c r="L40" s="3"/>
      <c r="M40" s="3"/>
      <c r="N40" s="3"/>
      <c r="O40" s="5"/>
    </row>
    <row r="41" spans="2:15" ht="15">
      <c r="B41" s="25" t="s">
        <v>32</v>
      </c>
      <c r="C41" s="26"/>
      <c r="D41" s="26" t="s">
        <v>33</v>
      </c>
      <c r="E41" s="65"/>
      <c r="F41" s="36"/>
      <c r="G41" s="36"/>
      <c r="H41" s="36"/>
      <c r="I41" s="28"/>
      <c r="J41" s="28"/>
      <c r="K41" s="28"/>
      <c r="L41" s="28"/>
      <c r="M41" s="28"/>
      <c r="N41" s="28"/>
      <c r="O41" s="11"/>
    </row>
    <row r="42" spans="2:15" ht="20.1" customHeight="1">
      <c r="B42" s="2"/>
      <c r="C42" s="3"/>
      <c r="D42" s="13" t="s">
        <v>34</v>
      </c>
      <c r="E42" s="39">
        <v>45.77</v>
      </c>
      <c r="F42" s="39"/>
      <c r="G42" s="39"/>
      <c r="H42" s="39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35</v>
      </c>
      <c r="E43" s="39">
        <f>E12-E42-E44-E45</f>
        <v>269.423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36</v>
      </c>
      <c r="E44" s="19">
        <v>185.365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37</v>
      </c>
      <c r="E45" s="19">
        <v>60.352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30"/>
      <c r="C46" s="31"/>
      <c r="D46" s="16" t="s">
        <v>38</v>
      </c>
      <c r="E46" s="37">
        <v>4400</v>
      </c>
      <c r="F46" s="37"/>
      <c r="G46" s="37"/>
      <c r="H46" s="37"/>
      <c r="I46" s="31"/>
      <c r="J46" s="31"/>
      <c r="K46" s="31"/>
      <c r="L46" s="31"/>
      <c r="M46" s="31"/>
      <c r="N46" s="31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5" t="s">
        <v>39</v>
      </c>
      <c r="C48" s="26"/>
      <c r="D48" s="26" t="s">
        <v>40</v>
      </c>
      <c r="E48" s="41"/>
      <c r="F48" s="41"/>
      <c r="G48" s="41"/>
      <c r="H48" s="41"/>
      <c r="I48" s="28"/>
      <c r="J48" s="28"/>
      <c r="K48" s="28"/>
      <c r="L48" s="28"/>
      <c r="M48" s="28"/>
      <c r="N48" s="28"/>
      <c r="O48" s="11"/>
    </row>
    <row r="49" spans="2:15" ht="20.1" customHeight="1">
      <c r="B49" s="2"/>
      <c r="C49" s="3"/>
      <c r="D49" s="13" t="s">
        <v>41</v>
      </c>
      <c r="E49" s="19">
        <v>8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42</v>
      </c>
      <c r="E50" s="19">
        <v>15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43</v>
      </c>
      <c r="E51" s="19">
        <v>12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30"/>
      <c r="C52" s="31"/>
      <c r="D52" s="31"/>
      <c r="E52" s="42"/>
      <c r="F52" s="42"/>
      <c r="G52" s="42"/>
      <c r="H52" s="42"/>
      <c r="I52" s="31"/>
      <c r="J52" s="31"/>
      <c r="K52" s="31"/>
      <c r="L52" s="31"/>
      <c r="M52" s="31"/>
      <c r="N52" s="31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44</v>
      </c>
      <c r="C54" s="8"/>
      <c r="D54" s="8" t="s">
        <v>45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46</v>
      </c>
      <c r="E55" s="43">
        <v>0.85</v>
      </c>
      <c r="F55" s="43"/>
      <c r="G55" s="43"/>
      <c r="H55" s="43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47</v>
      </c>
      <c r="E56" s="43">
        <v>0.07</v>
      </c>
      <c r="F56" s="43"/>
      <c r="G56" s="43"/>
      <c r="H56" s="43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48</v>
      </c>
      <c r="E57" s="43">
        <v>0.06</v>
      </c>
      <c r="F57" s="43"/>
      <c r="G57" s="43"/>
      <c r="H57" s="43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49</v>
      </c>
      <c r="E58" s="43">
        <v>0.01</v>
      </c>
      <c r="F58" s="43"/>
      <c r="G58" s="43"/>
      <c r="H58" s="43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50</v>
      </c>
      <c r="E59" s="43">
        <v>0.01</v>
      </c>
      <c r="F59" s="43"/>
      <c r="G59" s="43"/>
      <c r="H59" s="43"/>
      <c r="I59" s="13"/>
      <c r="J59" s="13"/>
      <c r="K59" s="13"/>
      <c r="L59" s="13"/>
      <c r="M59" s="13"/>
      <c r="N59" s="13"/>
      <c r="O59" s="5"/>
    </row>
    <row r="60" spans="2:15" ht="15" thickBot="1">
      <c r="B60" s="30"/>
      <c r="C60" s="31"/>
      <c r="D60" s="31"/>
      <c r="E60" s="42"/>
      <c r="F60" s="42"/>
      <c r="G60" s="42"/>
      <c r="H60" s="42"/>
      <c r="I60" s="31"/>
      <c r="J60" s="31"/>
      <c r="K60" s="31"/>
      <c r="L60" s="31"/>
      <c r="M60" s="31"/>
      <c r="N60" s="31"/>
      <c r="O60" s="18"/>
    </row>
    <row r="61" spans="2:15" ht="30" customHeight="1">
      <c r="B61" s="25" t="s">
        <v>51</v>
      </c>
      <c r="C61" s="26"/>
      <c r="D61" s="26" t="s">
        <v>52</v>
      </c>
      <c r="E61" s="44"/>
      <c r="F61" s="44"/>
      <c r="G61" s="44"/>
      <c r="H61" s="44"/>
      <c r="I61" s="28"/>
      <c r="J61" s="28"/>
      <c r="K61" s="28"/>
      <c r="L61" s="28"/>
      <c r="M61" s="28"/>
      <c r="N61" s="28"/>
      <c r="O61" s="11"/>
    </row>
    <row r="62" spans="2:15" ht="30" customHeight="1">
      <c r="B62" s="2"/>
      <c r="C62" s="3"/>
      <c r="D62" s="13" t="s">
        <v>94</v>
      </c>
      <c r="E62" s="19">
        <v>82.87</v>
      </c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53</v>
      </c>
      <c r="E63" s="19">
        <v>40.21</v>
      </c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54</v>
      </c>
      <c r="E64" s="19">
        <v>9.52</v>
      </c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5"/>
      <c r="D65" s="46" t="s">
        <v>95</v>
      </c>
      <c r="E65" s="47">
        <v>10.88</v>
      </c>
      <c r="F65" s="47"/>
      <c r="G65" s="47"/>
      <c r="H65" s="47"/>
      <c r="I65" s="3"/>
      <c r="J65" s="3"/>
      <c r="K65" s="3"/>
      <c r="L65" s="3"/>
      <c r="M65" s="3"/>
      <c r="N65" s="3"/>
      <c r="O65" s="5"/>
    </row>
    <row r="66" spans="2:15" ht="27" customHeight="1" thickBot="1">
      <c r="B66" s="30"/>
      <c r="C66" s="48"/>
      <c r="D66" s="49" t="s">
        <v>55</v>
      </c>
      <c r="E66" s="50">
        <v>1.1428</v>
      </c>
      <c r="F66" s="50"/>
      <c r="G66" s="50"/>
      <c r="H66" s="50"/>
      <c r="I66" s="31"/>
      <c r="J66" s="31"/>
      <c r="K66" s="31"/>
      <c r="L66" s="31"/>
      <c r="M66" s="31"/>
      <c r="N66" s="31"/>
      <c r="O66" s="18"/>
    </row>
    <row r="67" spans="2:15" ht="60" customHeight="1">
      <c r="B67" s="51" t="s">
        <v>56</v>
      </c>
      <c r="C67" s="52"/>
      <c r="D67" s="52" t="s">
        <v>57</v>
      </c>
      <c r="E67" s="38"/>
      <c r="F67" s="38"/>
      <c r="G67" s="38"/>
      <c r="H67" s="38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8"/>
      <c r="F68" s="38"/>
      <c r="G68" s="38"/>
      <c r="H68" s="38"/>
      <c r="I68" s="3"/>
      <c r="J68" s="3"/>
      <c r="K68" s="3"/>
      <c r="L68" s="3"/>
      <c r="M68" s="3"/>
      <c r="N68" s="3"/>
      <c r="O68" s="5"/>
    </row>
    <row r="69" spans="2:15" ht="15">
      <c r="B69" s="2"/>
      <c r="C69" s="3"/>
      <c r="D69" s="13" t="s">
        <v>58</v>
      </c>
      <c r="E69" s="53"/>
      <c r="F69" s="53"/>
      <c r="G69" s="53"/>
      <c r="H69" s="53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59</v>
      </c>
      <c r="E70" s="53"/>
      <c r="F70" s="53"/>
      <c r="G70" s="53"/>
      <c r="H70" s="53"/>
      <c r="I70" s="3"/>
      <c r="J70" s="3"/>
      <c r="K70" s="3"/>
      <c r="L70" s="3"/>
      <c r="M70" s="3"/>
      <c r="N70" s="3"/>
      <c r="O70" s="5"/>
    </row>
    <row r="71" spans="2:15" ht="39" customHeight="1" thickBot="1">
      <c r="B71" s="30"/>
      <c r="C71" s="31"/>
      <c r="D71" s="16" t="s">
        <v>60</v>
      </c>
      <c r="E71" s="54"/>
      <c r="F71" s="54"/>
      <c r="G71" s="54"/>
      <c r="H71" s="54"/>
      <c r="I71" s="31"/>
      <c r="J71" s="31"/>
      <c r="K71" s="31"/>
      <c r="L71" s="31"/>
      <c r="M71" s="31"/>
      <c r="N71" s="31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5" t="s">
        <v>61</v>
      </c>
      <c r="C73" s="56"/>
      <c r="D73" s="89" t="s">
        <v>62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</row>
    <row r="74" spans="2:15" s="58" customFormat="1" ht="60" customHeight="1">
      <c r="B74" s="92" t="s">
        <v>63</v>
      </c>
      <c r="C74" s="93" t="s">
        <v>64</v>
      </c>
      <c r="D74" s="94" t="s">
        <v>65</v>
      </c>
      <c r="E74" s="93" t="s">
        <v>66</v>
      </c>
      <c r="F74" s="96" t="s">
        <v>67</v>
      </c>
      <c r="G74" s="97"/>
      <c r="H74" s="97"/>
      <c r="I74" s="57" t="s">
        <v>68</v>
      </c>
      <c r="J74" s="57" t="s">
        <v>69</v>
      </c>
      <c r="K74" s="57" t="s">
        <v>70</v>
      </c>
      <c r="L74" s="57" t="s">
        <v>71</v>
      </c>
      <c r="M74" s="80" t="s">
        <v>72</v>
      </c>
      <c r="N74" s="80" t="s">
        <v>73</v>
      </c>
      <c r="O74" s="82" t="s">
        <v>74</v>
      </c>
    </row>
    <row r="75" spans="2:15" s="58" customFormat="1" ht="36" customHeight="1">
      <c r="B75" s="92"/>
      <c r="C75" s="93"/>
      <c r="D75" s="95"/>
      <c r="E75" s="93"/>
      <c r="F75" s="57" t="s">
        <v>75</v>
      </c>
      <c r="G75" s="57" t="s">
        <v>76</v>
      </c>
      <c r="H75" s="57" t="s">
        <v>77</v>
      </c>
      <c r="I75" s="57" t="s">
        <v>78</v>
      </c>
      <c r="J75" s="57" t="s">
        <v>78</v>
      </c>
      <c r="K75" s="57" t="s">
        <v>79</v>
      </c>
      <c r="L75" s="57" t="s">
        <v>80</v>
      </c>
      <c r="M75" s="81"/>
      <c r="N75" s="81"/>
      <c r="O75" s="83"/>
    </row>
    <row r="76" spans="2:15" ht="15" customHeight="1">
      <c r="B76" s="84" t="s">
        <v>81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6"/>
    </row>
    <row r="77" spans="2:15" ht="15" customHeight="1">
      <c r="B77" s="62">
        <v>1</v>
      </c>
      <c r="C77" s="63" t="s">
        <v>92</v>
      </c>
      <c r="D77" s="63" t="s">
        <v>96</v>
      </c>
      <c r="E77" s="62">
        <v>1</v>
      </c>
      <c r="F77" s="62">
        <v>4.25</v>
      </c>
      <c r="G77" s="62">
        <v>2</v>
      </c>
      <c r="H77" s="62"/>
      <c r="I77" s="62">
        <v>0.45512</v>
      </c>
      <c r="J77" s="62">
        <v>0.7631</v>
      </c>
      <c r="K77" s="99">
        <f aca="true" t="shared" si="0" ref="K77:K140">J77/0.0019</f>
        <v>401.63157894736844</v>
      </c>
      <c r="L77" s="62"/>
      <c r="M77" s="64">
        <v>22.0700910029247</v>
      </c>
      <c r="N77" s="64">
        <v>83.1529146821293</v>
      </c>
      <c r="O77" s="62">
        <v>1</v>
      </c>
    </row>
    <row r="78" spans="2:15" ht="15" customHeight="1">
      <c r="B78" s="62">
        <v>2</v>
      </c>
      <c r="C78" s="63" t="s">
        <v>91</v>
      </c>
      <c r="D78" s="63" t="s">
        <v>97</v>
      </c>
      <c r="E78" s="62">
        <v>1</v>
      </c>
      <c r="F78" s="62">
        <v>8</v>
      </c>
      <c r="G78" s="62">
        <v>3.5</v>
      </c>
      <c r="H78" s="62"/>
      <c r="I78" s="62">
        <v>1.208</v>
      </c>
      <c r="J78" s="62">
        <v>0.146</v>
      </c>
      <c r="K78" s="99">
        <f t="shared" si="0"/>
        <v>76.84210526315789</v>
      </c>
      <c r="L78" s="62"/>
      <c r="M78" s="64">
        <v>22.0716072177157</v>
      </c>
      <c r="N78" s="64">
        <v>83.1510131996455</v>
      </c>
      <c r="O78" s="62">
        <v>1</v>
      </c>
    </row>
    <row r="79" spans="2:15" ht="15" customHeight="1">
      <c r="B79" s="62">
        <v>3</v>
      </c>
      <c r="C79" s="63" t="s">
        <v>91</v>
      </c>
      <c r="D79" s="63" t="s">
        <v>98</v>
      </c>
      <c r="E79" s="62">
        <v>1</v>
      </c>
      <c r="F79" s="62">
        <v>8</v>
      </c>
      <c r="G79" s="62">
        <v>3.5</v>
      </c>
      <c r="H79" s="62"/>
      <c r="I79" s="62">
        <v>1.208</v>
      </c>
      <c r="J79" s="62">
        <v>0.146</v>
      </c>
      <c r="K79" s="99">
        <f t="shared" si="0"/>
        <v>76.84210526315789</v>
      </c>
      <c r="L79" s="62"/>
      <c r="M79" s="64">
        <v>22.0703147067463</v>
      </c>
      <c r="N79" s="64">
        <v>83.1528401141888</v>
      </c>
      <c r="O79" s="62">
        <v>1</v>
      </c>
    </row>
    <row r="80" spans="2:15" ht="15" customHeight="1">
      <c r="B80" s="62">
        <v>4</v>
      </c>
      <c r="C80" s="63" t="s">
        <v>91</v>
      </c>
      <c r="D80" s="63" t="s">
        <v>99</v>
      </c>
      <c r="E80" s="62">
        <v>1</v>
      </c>
      <c r="F80" s="62">
        <v>8</v>
      </c>
      <c r="G80" s="62">
        <v>3.5</v>
      </c>
      <c r="H80" s="62"/>
      <c r="I80" s="62">
        <v>1.208</v>
      </c>
      <c r="J80" s="62">
        <v>0.146</v>
      </c>
      <c r="K80" s="99">
        <f t="shared" si="0"/>
        <v>76.84210526315789</v>
      </c>
      <c r="L80" s="62"/>
      <c r="M80" s="64">
        <v>22.0694198914598</v>
      </c>
      <c r="N80" s="64">
        <v>83.1535112256537</v>
      </c>
      <c r="O80" s="62">
        <v>1</v>
      </c>
    </row>
    <row r="81" spans="2:15" ht="15" customHeight="1">
      <c r="B81" s="62">
        <v>5</v>
      </c>
      <c r="C81" s="63" t="s">
        <v>91</v>
      </c>
      <c r="D81" s="63" t="s">
        <v>100</v>
      </c>
      <c r="E81" s="62">
        <v>1</v>
      </c>
      <c r="F81" s="62">
        <v>8</v>
      </c>
      <c r="G81" s="62">
        <v>3.5</v>
      </c>
      <c r="H81" s="62"/>
      <c r="I81" s="62">
        <v>1.208</v>
      </c>
      <c r="J81" s="62">
        <v>0.146</v>
      </c>
      <c r="K81" s="99">
        <f t="shared" si="0"/>
        <v>76.84210526315789</v>
      </c>
      <c r="L81" s="62"/>
      <c r="M81" s="64">
        <v>22.0631872544292</v>
      </c>
      <c r="N81" s="64">
        <v>83.1592156731054</v>
      </c>
      <c r="O81" s="62">
        <v>1</v>
      </c>
    </row>
    <row r="82" spans="2:15" ht="15" customHeight="1">
      <c r="B82" s="62">
        <v>6</v>
      </c>
      <c r="C82" s="63" t="s">
        <v>83</v>
      </c>
      <c r="D82" s="63" t="s">
        <v>101</v>
      </c>
      <c r="E82" s="62">
        <v>1</v>
      </c>
      <c r="F82" s="99">
        <f>L82*100</f>
        <v>54.6</v>
      </c>
      <c r="G82" s="99">
        <f>L82*85</f>
        <v>46.410000000000004</v>
      </c>
      <c r="H82" s="62">
        <v>0.3</v>
      </c>
      <c r="I82" s="62">
        <f>L82*0.64</f>
        <v>0.34944000000000003</v>
      </c>
      <c r="J82" s="62">
        <f>I82*0.95</f>
        <v>0.331968</v>
      </c>
      <c r="K82" s="99">
        <f t="shared" si="0"/>
        <v>174.72</v>
      </c>
      <c r="L82" s="62">
        <v>0.546</v>
      </c>
      <c r="M82" s="64">
        <v>22.0667851575605</v>
      </c>
      <c r="N82" s="64">
        <v>83.1651189683985</v>
      </c>
      <c r="O82" s="62">
        <v>1</v>
      </c>
    </row>
    <row r="83" spans="2:15" ht="15" customHeight="1">
      <c r="B83" s="62">
        <v>7</v>
      </c>
      <c r="C83" s="63" t="s">
        <v>83</v>
      </c>
      <c r="D83" s="63" t="s">
        <v>85</v>
      </c>
      <c r="E83" s="62">
        <v>1</v>
      </c>
      <c r="F83" s="99">
        <f aca="true" t="shared" si="1" ref="F83:F94">L83*100</f>
        <v>25.4</v>
      </c>
      <c r="G83" s="99">
        <f aca="true" t="shared" si="2" ref="G83:G94">L83*85</f>
        <v>21.59</v>
      </c>
      <c r="H83" s="62">
        <v>0.3</v>
      </c>
      <c r="I83" s="62">
        <f aca="true" t="shared" si="3" ref="I83:I94">L83*0.64</f>
        <v>0.16256</v>
      </c>
      <c r="J83" s="62">
        <f aca="true" t="shared" si="4" ref="J83:J94">I83*0.95</f>
        <v>0.154432</v>
      </c>
      <c r="K83" s="99">
        <f t="shared" si="0"/>
        <v>81.28</v>
      </c>
      <c r="L83" s="62">
        <v>0.254</v>
      </c>
      <c r="M83" s="64">
        <v>22.0649582430172</v>
      </c>
      <c r="N83" s="64">
        <v>83.1644664989188</v>
      </c>
      <c r="O83" s="62">
        <v>1</v>
      </c>
    </row>
    <row r="84" spans="2:15" ht="15" customHeight="1">
      <c r="B84" s="62">
        <v>8</v>
      </c>
      <c r="C84" s="63" t="s">
        <v>83</v>
      </c>
      <c r="D84" s="63" t="s">
        <v>102</v>
      </c>
      <c r="E84" s="62">
        <v>1</v>
      </c>
      <c r="F84" s="99">
        <f t="shared" si="1"/>
        <v>36.5</v>
      </c>
      <c r="G84" s="99">
        <f t="shared" si="2"/>
        <v>31.025</v>
      </c>
      <c r="H84" s="62">
        <v>0.3</v>
      </c>
      <c r="I84" s="62">
        <f t="shared" si="3"/>
        <v>0.2336</v>
      </c>
      <c r="J84" s="62">
        <f t="shared" si="4"/>
        <v>0.22191999999999998</v>
      </c>
      <c r="K84" s="99">
        <f t="shared" si="0"/>
        <v>116.79999999999998</v>
      </c>
      <c r="L84" s="62">
        <v>0.365</v>
      </c>
      <c r="M84" s="64">
        <v>22.0679782446092</v>
      </c>
      <c r="N84" s="64">
        <v>83.1688846493961</v>
      </c>
      <c r="O84" s="62">
        <v>1</v>
      </c>
    </row>
    <row r="85" spans="2:15" ht="15" customHeight="1">
      <c r="B85" s="62">
        <v>9</v>
      </c>
      <c r="C85" s="63" t="s">
        <v>83</v>
      </c>
      <c r="D85" s="63" t="s">
        <v>103</v>
      </c>
      <c r="E85" s="62">
        <v>1</v>
      </c>
      <c r="F85" s="99">
        <f t="shared" si="1"/>
        <v>85.39999999999999</v>
      </c>
      <c r="G85" s="99">
        <f t="shared" si="2"/>
        <v>72.59</v>
      </c>
      <c r="H85" s="62">
        <v>0.3</v>
      </c>
      <c r="I85" s="62">
        <f t="shared" si="3"/>
        <v>0.54656</v>
      </c>
      <c r="J85" s="62">
        <f t="shared" si="4"/>
        <v>0.519232</v>
      </c>
      <c r="K85" s="99">
        <f t="shared" si="0"/>
        <v>273.28000000000003</v>
      </c>
      <c r="L85" s="62">
        <v>0.854</v>
      </c>
      <c r="M85" s="64">
        <v>22.0665490257488</v>
      </c>
      <c r="N85" s="64">
        <v>83.1702579423011</v>
      </c>
      <c r="O85" s="62">
        <v>1</v>
      </c>
    </row>
    <row r="86" spans="2:15" ht="15" customHeight="1">
      <c r="B86" s="62">
        <v>10</v>
      </c>
      <c r="C86" s="63" t="s">
        <v>83</v>
      </c>
      <c r="D86" s="63" t="s">
        <v>104</v>
      </c>
      <c r="E86" s="62">
        <v>1</v>
      </c>
      <c r="F86" s="99">
        <f t="shared" si="1"/>
        <v>87.4</v>
      </c>
      <c r="G86" s="99">
        <f t="shared" si="2"/>
        <v>74.29</v>
      </c>
      <c r="H86" s="62">
        <v>0.3</v>
      </c>
      <c r="I86" s="62">
        <f t="shared" si="3"/>
        <v>0.55936</v>
      </c>
      <c r="J86" s="62">
        <f t="shared" si="4"/>
        <v>0.531392</v>
      </c>
      <c r="K86" s="99">
        <f t="shared" si="0"/>
        <v>279.68</v>
      </c>
      <c r="L86" s="62">
        <v>0.874</v>
      </c>
      <c r="M86" s="64">
        <v>22.0668100135407</v>
      </c>
      <c r="N86" s="64">
        <v>83.1653737421954</v>
      </c>
      <c r="O86" s="62">
        <v>1</v>
      </c>
    </row>
    <row r="87" spans="2:15" ht="15" customHeight="1">
      <c r="B87" s="62">
        <v>11</v>
      </c>
      <c r="C87" s="63" t="s">
        <v>83</v>
      </c>
      <c r="D87" s="63" t="s">
        <v>105</v>
      </c>
      <c r="E87" s="62">
        <v>1</v>
      </c>
      <c r="F87" s="99">
        <f t="shared" si="1"/>
        <v>65.8</v>
      </c>
      <c r="G87" s="99">
        <f t="shared" si="2"/>
        <v>55.93</v>
      </c>
      <c r="H87" s="62">
        <v>0.3</v>
      </c>
      <c r="I87" s="62">
        <f t="shared" si="3"/>
        <v>0.42112000000000005</v>
      </c>
      <c r="J87" s="62">
        <f t="shared" si="4"/>
        <v>0.40006400000000003</v>
      </c>
      <c r="K87" s="99">
        <f t="shared" si="0"/>
        <v>210.56000000000003</v>
      </c>
      <c r="L87" s="62">
        <v>0.658</v>
      </c>
      <c r="M87" s="64">
        <v>22.0643492715027</v>
      </c>
      <c r="N87" s="64">
        <v>83.1652494622945</v>
      </c>
      <c r="O87" s="62">
        <v>1</v>
      </c>
    </row>
    <row r="88" spans="2:15" ht="15" customHeight="1">
      <c r="B88" s="62">
        <v>12</v>
      </c>
      <c r="C88" s="63" t="s">
        <v>83</v>
      </c>
      <c r="D88" s="63" t="s">
        <v>105</v>
      </c>
      <c r="E88" s="62">
        <v>1</v>
      </c>
      <c r="F88" s="99">
        <f t="shared" si="1"/>
        <v>69.5</v>
      </c>
      <c r="G88" s="99">
        <f t="shared" si="2"/>
        <v>59.074999999999996</v>
      </c>
      <c r="H88" s="62">
        <v>0.3</v>
      </c>
      <c r="I88" s="62">
        <f t="shared" si="3"/>
        <v>0.4448</v>
      </c>
      <c r="J88" s="62">
        <f t="shared" si="4"/>
        <v>0.42255999999999994</v>
      </c>
      <c r="K88" s="99">
        <f t="shared" si="0"/>
        <v>222.39999999999998</v>
      </c>
      <c r="L88" s="62">
        <v>0.695</v>
      </c>
      <c r="M88" s="64">
        <v>22.0738442559321</v>
      </c>
      <c r="N88" s="64">
        <v>83.1657217259179</v>
      </c>
      <c r="O88" s="62">
        <v>0</v>
      </c>
    </row>
    <row r="89" spans="2:15" ht="15" customHeight="1">
      <c r="B89" s="62">
        <v>13</v>
      </c>
      <c r="C89" s="63" t="s">
        <v>83</v>
      </c>
      <c r="D89" s="63" t="s">
        <v>106</v>
      </c>
      <c r="E89" s="62">
        <v>1</v>
      </c>
      <c r="F89" s="99">
        <f t="shared" si="1"/>
        <v>54.800000000000004</v>
      </c>
      <c r="G89" s="99">
        <f t="shared" si="2"/>
        <v>46.580000000000005</v>
      </c>
      <c r="H89" s="62">
        <v>0.3</v>
      </c>
      <c r="I89" s="62">
        <f t="shared" si="3"/>
        <v>0.35072000000000003</v>
      </c>
      <c r="J89" s="62">
        <f t="shared" si="4"/>
        <v>0.33318400000000004</v>
      </c>
      <c r="K89" s="99">
        <f t="shared" si="0"/>
        <v>175.36</v>
      </c>
      <c r="L89" s="62">
        <v>0.548</v>
      </c>
      <c r="M89" s="64">
        <v>22.0650949509082</v>
      </c>
      <c r="N89" s="64">
        <v>83.1674616445307</v>
      </c>
      <c r="O89" s="62">
        <v>1</v>
      </c>
    </row>
    <row r="90" spans="2:15" ht="15" customHeight="1">
      <c r="B90" s="62">
        <v>14</v>
      </c>
      <c r="C90" s="63" t="s">
        <v>83</v>
      </c>
      <c r="D90" s="63" t="s">
        <v>107</v>
      </c>
      <c r="E90" s="62">
        <v>1</v>
      </c>
      <c r="F90" s="99">
        <f t="shared" si="1"/>
        <v>85.39999999999999</v>
      </c>
      <c r="G90" s="99">
        <f t="shared" si="2"/>
        <v>72.59</v>
      </c>
      <c r="H90" s="62">
        <v>0.3</v>
      </c>
      <c r="I90" s="62">
        <f t="shared" si="3"/>
        <v>0.54656</v>
      </c>
      <c r="J90" s="62">
        <f t="shared" si="4"/>
        <v>0.519232</v>
      </c>
      <c r="K90" s="99">
        <f t="shared" si="0"/>
        <v>273.28000000000003</v>
      </c>
      <c r="L90" s="62">
        <v>0.854</v>
      </c>
      <c r="M90" s="64">
        <v>22.0728500167248</v>
      </c>
      <c r="N90" s="64">
        <v>83.1637332475034</v>
      </c>
      <c r="O90" s="62">
        <v>1</v>
      </c>
    </row>
    <row r="91" spans="2:15" ht="15" customHeight="1">
      <c r="B91" s="62">
        <v>15</v>
      </c>
      <c r="C91" s="63" t="s">
        <v>83</v>
      </c>
      <c r="D91" s="63" t="s">
        <v>108</v>
      </c>
      <c r="E91" s="62">
        <v>1</v>
      </c>
      <c r="F91" s="99">
        <f t="shared" si="1"/>
        <v>74.5</v>
      </c>
      <c r="G91" s="99">
        <f t="shared" si="2"/>
        <v>63.325</v>
      </c>
      <c r="H91" s="62">
        <v>0.3</v>
      </c>
      <c r="I91" s="62">
        <f t="shared" si="3"/>
        <v>0.4768</v>
      </c>
      <c r="J91" s="62">
        <f t="shared" si="4"/>
        <v>0.45296</v>
      </c>
      <c r="K91" s="99">
        <f t="shared" si="0"/>
        <v>238.39999999999998</v>
      </c>
      <c r="L91" s="62">
        <v>0.745</v>
      </c>
      <c r="M91" s="64">
        <v>22.0681398084804</v>
      </c>
      <c r="N91" s="64">
        <v>83.1672690106842</v>
      </c>
      <c r="O91" s="62">
        <v>1</v>
      </c>
    </row>
    <row r="92" spans="2:15" ht="15" customHeight="1">
      <c r="B92" s="62">
        <v>16</v>
      </c>
      <c r="C92" s="63" t="s">
        <v>83</v>
      </c>
      <c r="D92" s="63" t="s">
        <v>109</v>
      </c>
      <c r="E92" s="62">
        <v>1</v>
      </c>
      <c r="F92" s="99">
        <f t="shared" si="1"/>
        <v>65.9</v>
      </c>
      <c r="G92" s="99">
        <f t="shared" si="2"/>
        <v>56.015</v>
      </c>
      <c r="H92" s="62">
        <v>0.3</v>
      </c>
      <c r="I92" s="62">
        <f t="shared" si="3"/>
        <v>0.42176</v>
      </c>
      <c r="J92" s="62">
        <f t="shared" si="4"/>
        <v>0.40067200000000003</v>
      </c>
      <c r="K92" s="99">
        <f t="shared" si="0"/>
        <v>210.88000000000002</v>
      </c>
      <c r="L92" s="62">
        <v>0.659</v>
      </c>
      <c r="M92" s="64">
        <v>22.0655858565167</v>
      </c>
      <c r="N92" s="64">
        <v>83.1713081074637</v>
      </c>
      <c r="O92" s="62">
        <v>1</v>
      </c>
    </row>
    <row r="93" spans="2:15" ht="15" customHeight="1">
      <c r="B93" s="62">
        <v>17</v>
      </c>
      <c r="C93" s="63" t="s">
        <v>83</v>
      </c>
      <c r="D93" s="63" t="s">
        <v>110</v>
      </c>
      <c r="E93" s="62">
        <v>1</v>
      </c>
      <c r="F93" s="99">
        <f t="shared" si="1"/>
        <v>85.6</v>
      </c>
      <c r="G93" s="99">
        <f t="shared" si="2"/>
        <v>72.76</v>
      </c>
      <c r="H93" s="62">
        <v>0.3</v>
      </c>
      <c r="I93" s="62">
        <f t="shared" si="3"/>
        <v>0.54784</v>
      </c>
      <c r="J93" s="62">
        <f t="shared" si="4"/>
        <v>0.520448</v>
      </c>
      <c r="K93" s="99">
        <f t="shared" si="0"/>
        <v>273.92</v>
      </c>
      <c r="L93" s="62">
        <v>0.856</v>
      </c>
      <c r="M93" s="64">
        <v>22.0658219883285</v>
      </c>
      <c r="N93" s="64">
        <v>83.1623848105786</v>
      </c>
      <c r="O93" s="62">
        <v>1</v>
      </c>
    </row>
    <row r="94" spans="2:15" ht="15" customHeight="1">
      <c r="B94" s="62">
        <v>18</v>
      </c>
      <c r="C94" s="63" t="s">
        <v>83</v>
      </c>
      <c r="D94" s="63" t="s">
        <v>111</v>
      </c>
      <c r="E94" s="62">
        <v>1</v>
      </c>
      <c r="F94" s="99">
        <f t="shared" si="1"/>
        <v>95.1</v>
      </c>
      <c r="G94" s="99">
        <f t="shared" si="2"/>
        <v>80.835</v>
      </c>
      <c r="H94" s="62">
        <v>0.3</v>
      </c>
      <c r="I94" s="62">
        <f t="shared" si="3"/>
        <v>0.60864</v>
      </c>
      <c r="J94" s="62">
        <f t="shared" si="4"/>
        <v>0.5782079999999999</v>
      </c>
      <c r="K94" s="99">
        <f t="shared" si="0"/>
        <v>304.32</v>
      </c>
      <c r="L94" s="62">
        <v>0.951</v>
      </c>
      <c r="M94" s="64">
        <v>22.0638335099139</v>
      </c>
      <c r="N94" s="64">
        <v>83.1725881904431</v>
      </c>
      <c r="O94" s="62">
        <v>1</v>
      </c>
    </row>
    <row r="95" spans="2:15" ht="15" customHeight="1">
      <c r="B95" s="62">
        <v>19</v>
      </c>
      <c r="C95" s="63" t="s">
        <v>89</v>
      </c>
      <c r="D95" s="63" t="s">
        <v>101</v>
      </c>
      <c r="E95" s="62">
        <v>1</v>
      </c>
      <c r="F95" s="100">
        <v>20</v>
      </c>
      <c r="G95" s="100">
        <v>20</v>
      </c>
      <c r="H95" s="100">
        <v>3</v>
      </c>
      <c r="I95" s="62">
        <v>1.25484</v>
      </c>
      <c r="J95" s="62">
        <v>1.14536</v>
      </c>
      <c r="K95" s="99">
        <f t="shared" si="0"/>
        <v>602.8210526315789</v>
      </c>
      <c r="L95" s="62">
        <v>1.5</v>
      </c>
      <c r="M95" s="64">
        <v>22.0672387791988</v>
      </c>
      <c r="N95" s="64">
        <v>83.1694190529699</v>
      </c>
      <c r="O95" s="62">
        <v>0</v>
      </c>
    </row>
    <row r="96" spans="2:15" ht="15" customHeight="1">
      <c r="B96" s="62">
        <v>20</v>
      </c>
      <c r="C96" s="63" t="s">
        <v>84</v>
      </c>
      <c r="D96" s="63" t="s">
        <v>106</v>
      </c>
      <c r="E96" s="62">
        <v>1</v>
      </c>
      <c r="F96" s="101">
        <v>85</v>
      </c>
      <c r="G96" s="101">
        <v>90</v>
      </c>
      <c r="H96" s="101">
        <v>0.9</v>
      </c>
      <c r="I96" s="62">
        <v>7.594</v>
      </c>
      <c r="J96" s="98">
        <f>I96*0.95</f>
        <v>7.2143</v>
      </c>
      <c r="K96" s="99">
        <f t="shared" si="0"/>
        <v>3797</v>
      </c>
      <c r="L96" s="62">
        <v>7</v>
      </c>
      <c r="M96" s="64">
        <v>22.0654367206357</v>
      </c>
      <c r="N96" s="64">
        <v>83.1679898341095</v>
      </c>
      <c r="O96" s="62">
        <v>0</v>
      </c>
    </row>
    <row r="97" spans="2:15" ht="15" customHeight="1">
      <c r="B97" s="62">
        <v>21</v>
      </c>
      <c r="C97" s="63" t="s">
        <v>87</v>
      </c>
      <c r="D97" s="63" t="s">
        <v>86</v>
      </c>
      <c r="E97" s="62">
        <v>1</v>
      </c>
      <c r="F97" s="101">
        <v>95</v>
      </c>
      <c r="G97" s="101">
        <v>75</v>
      </c>
      <c r="H97" s="101">
        <v>0.9</v>
      </c>
      <c r="I97" s="62">
        <v>0.08037</v>
      </c>
      <c r="J97" s="62">
        <v>0.01928</v>
      </c>
      <c r="K97" s="99">
        <f t="shared" si="0"/>
        <v>10.147368421052631</v>
      </c>
      <c r="L97" s="62"/>
      <c r="M97" s="64">
        <v>22.0684070102674</v>
      </c>
      <c r="N97" s="64">
        <v>83.1646839887454</v>
      </c>
      <c r="O97" s="62">
        <v>1</v>
      </c>
    </row>
    <row r="98" spans="2:15" ht="15" customHeight="1">
      <c r="B98" s="62">
        <v>22</v>
      </c>
      <c r="C98" s="63" t="s">
        <v>88</v>
      </c>
      <c r="D98" s="63" t="s">
        <v>86</v>
      </c>
      <c r="E98" s="62">
        <v>1</v>
      </c>
      <c r="F98" s="101">
        <v>100</v>
      </c>
      <c r="G98" s="101">
        <v>90</v>
      </c>
      <c r="H98" s="101">
        <v>0.9</v>
      </c>
      <c r="I98" s="98">
        <f>L98*4.13616</f>
        <v>6.3779587200000005</v>
      </c>
      <c r="J98" s="98">
        <f>I98*16/100</f>
        <v>1.0204733952</v>
      </c>
      <c r="K98" s="99">
        <f t="shared" si="0"/>
        <v>537.091260631579</v>
      </c>
      <c r="L98" s="62">
        <v>1.542</v>
      </c>
      <c r="M98" s="64">
        <v>22.0705943365233</v>
      </c>
      <c r="N98" s="64">
        <v>83.1658149358436</v>
      </c>
      <c r="O98" s="62">
        <v>1</v>
      </c>
    </row>
    <row r="99" spans="2:15" ht="15" customHeight="1">
      <c r="B99" s="62">
        <v>23</v>
      </c>
      <c r="C99" s="63" t="s">
        <v>89</v>
      </c>
      <c r="D99" s="63" t="s">
        <v>112</v>
      </c>
      <c r="E99" s="62">
        <v>1</v>
      </c>
      <c r="F99" s="101">
        <v>105</v>
      </c>
      <c r="G99" s="101">
        <v>90</v>
      </c>
      <c r="H99" s="101">
        <v>0.9</v>
      </c>
      <c r="I99" s="62">
        <v>1.25484</v>
      </c>
      <c r="J99" s="62">
        <v>1.14536</v>
      </c>
      <c r="K99" s="99">
        <f t="shared" si="0"/>
        <v>602.8210526315789</v>
      </c>
      <c r="L99" s="62">
        <v>1.5</v>
      </c>
      <c r="M99" s="64">
        <v>22.0655112885762</v>
      </c>
      <c r="N99" s="64">
        <v>83.1494597008841</v>
      </c>
      <c r="O99" s="62">
        <v>1</v>
      </c>
    </row>
    <row r="100" spans="2:15" ht="15" customHeight="1">
      <c r="B100" s="62">
        <v>24</v>
      </c>
      <c r="C100" s="63" t="s">
        <v>82</v>
      </c>
      <c r="D100" s="63" t="s">
        <v>113</v>
      </c>
      <c r="E100" s="62">
        <v>1</v>
      </c>
      <c r="F100" s="101">
        <v>75</v>
      </c>
      <c r="G100" s="101">
        <v>80</v>
      </c>
      <c r="H100" s="101">
        <v>0.9</v>
      </c>
      <c r="I100" s="62">
        <v>2.94375</v>
      </c>
      <c r="J100" s="62">
        <v>1.4891</v>
      </c>
      <c r="K100" s="99">
        <f t="shared" si="0"/>
        <v>783.7368421052632</v>
      </c>
      <c r="L100" s="62">
        <v>2.5</v>
      </c>
      <c r="M100" s="64">
        <v>22.0674376270403</v>
      </c>
      <c r="N100" s="64">
        <v>83.1589671133036</v>
      </c>
      <c r="O100" s="62">
        <v>1</v>
      </c>
    </row>
    <row r="101" spans="2:15" ht="15" customHeight="1">
      <c r="B101" s="62">
        <v>25</v>
      </c>
      <c r="C101" s="63" t="s">
        <v>83</v>
      </c>
      <c r="D101" s="63" t="s">
        <v>114</v>
      </c>
      <c r="E101" s="62">
        <v>1</v>
      </c>
      <c r="F101" s="101">
        <v>80</v>
      </c>
      <c r="G101" s="101">
        <v>90</v>
      </c>
      <c r="H101" s="101">
        <v>0.9</v>
      </c>
      <c r="I101" s="62">
        <f aca="true" t="shared" si="5" ref="I101:I104">L101*0.64</f>
        <v>0.2336</v>
      </c>
      <c r="J101" s="62">
        <f aca="true" t="shared" si="6" ref="J101:J104">I101*0.95</f>
        <v>0.22191999999999998</v>
      </c>
      <c r="K101" s="99">
        <f t="shared" si="0"/>
        <v>116.79999999999998</v>
      </c>
      <c r="L101" s="62">
        <v>0.365</v>
      </c>
      <c r="M101" s="64">
        <v>22.0630754025184</v>
      </c>
      <c r="N101" s="64">
        <v>83.1592529570757</v>
      </c>
      <c r="O101" s="62">
        <v>1</v>
      </c>
    </row>
    <row r="102" spans="2:15" ht="15" customHeight="1">
      <c r="B102" s="62">
        <v>26</v>
      </c>
      <c r="C102" s="63" t="s">
        <v>83</v>
      </c>
      <c r="D102" s="63" t="s">
        <v>115</v>
      </c>
      <c r="E102" s="62">
        <v>1</v>
      </c>
      <c r="F102" s="101">
        <v>95</v>
      </c>
      <c r="G102" s="101">
        <v>90</v>
      </c>
      <c r="H102" s="101">
        <v>0.9</v>
      </c>
      <c r="I102" s="62">
        <f t="shared" si="5"/>
        <v>0.16256</v>
      </c>
      <c r="J102" s="62">
        <f t="shared" si="6"/>
        <v>0.154432</v>
      </c>
      <c r="K102" s="99">
        <f t="shared" si="0"/>
        <v>81.28</v>
      </c>
      <c r="L102" s="62">
        <v>0.254</v>
      </c>
      <c r="M102" s="64">
        <v>22.0702214968206</v>
      </c>
      <c r="N102" s="64">
        <v>83.1558228318106</v>
      </c>
      <c r="O102" s="62">
        <v>1</v>
      </c>
    </row>
    <row r="103" spans="2:15" ht="15" customHeight="1">
      <c r="B103" s="62">
        <v>27</v>
      </c>
      <c r="C103" s="63" t="s">
        <v>83</v>
      </c>
      <c r="D103" s="63" t="s">
        <v>116</v>
      </c>
      <c r="E103" s="62">
        <v>1</v>
      </c>
      <c r="F103" s="99">
        <f aca="true" t="shared" si="7" ref="F101:F104">L103*100</f>
        <v>45.800000000000004</v>
      </c>
      <c r="G103" s="99">
        <f aca="true" t="shared" si="8" ref="G101:G104">L103*85</f>
        <v>38.93</v>
      </c>
      <c r="H103" s="62">
        <v>0.3</v>
      </c>
      <c r="I103" s="62">
        <f t="shared" si="5"/>
        <v>0.29312</v>
      </c>
      <c r="J103" s="62">
        <f t="shared" si="6"/>
        <v>0.278464</v>
      </c>
      <c r="K103" s="99">
        <f t="shared" si="0"/>
        <v>146.56</v>
      </c>
      <c r="L103" s="62">
        <v>0.458</v>
      </c>
      <c r="M103" s="64">
        <v>22.0695006733953</v>
      </c>
      <c r="N103" s="64">
        <v>83.1591286771747</v>
      </c>
      <c r="O103" s="62">
        <v>1</v>
      </c>
    </row>
    <row r="104" spans="2:15" ht="15" customHeight="1">
      <c r="B104" s="62">
        <v>28</v>
      </c>
      <c r="C104" s="63" t="s">
        <v>83</v>
      </c>
      <c r="D104" s="63" t="s">
        <v>117</v>
      </c>
      <c r="E104" s="62">
        <v>1</v>
      </c>
      <c r="F104" s="99">
        <f t="shared" si="7"/>
        <v>47.8</v>
      </c>
      <c r="G104" s="99">
        <f t="shared" si="8"/>
        <v>40.629999999999995</v>
      </c>
      <c r="H104" s="62">
        <v>0.3</v>
      </c>
      <c r="I104" s="62">
        <f t="shared" si="5"/>
        <v>0.30591999999999997</v>
      </c>
      <c r="J104" s="62">
        <f t="shared" si="6"/>
        <v>0.29062399999999994</v>
      </c>
      <c r="K104" s="99">
        <f t="shared" si="0"/>
        <v>152.95999999999998</v>
      </c>
      <c r="L104" s="62">
        <v>0.478</v>
      </c>
      <c r="M104" s="64">
        <v>22.077392447103</v>
      </c>
      <c r="N104" s="64">
        <v>83.1597625046694</v>
      </c>
      <c r="O104" s="62">
        <v>1</v>
      </c>
    </row>
    <row r="105" spans="2:15" ht="15" customHeight="1">
      <c r="B105" s="62">
        <v>29</v>
      </c>
      <c r="C105" s="63" t="s">
        <v>92</v>
      </c>
      <c r="D105" s="63" t="s">
        <v>118</v>
      </c>
      <c r="E105" s="62">
        <v>1</v>
      </c>
      <c r="F105" s="62">
        <v>4.25</v>
      </c>
      <c r="G105" s="62">
        <v>2</v>
      </c>
      <c r="H105" s="62"/>
      <c r="I105" s="62">
        <v>0.45512</v>
      </c>
      <c r="J105" s="62">
        <v>0.7631</v>
      </c>
      <c r="K105" s="99">
        <f t="shared" si="0"/>
        <v>401.63157894736844</v>
      </c>
      <c r="L105" s="62"/>
      <c r="M105" s="64">
        <v>22.0703333487314</v>
      </c>
      <c r="N105" s="64">
        <v>83.1524424185059</v>
      </c>
      <c r="O105" s="62">
        <v>1</v>
      </c>
    </row>
    <row r="106" spans="2:15" ht="15" customHeight="1">
      <c r="B106" s="62">
        <v>30</v>
      </c>
      <c r="C106" s="63" t="s">
        <v>82</v>
      </c>
      <c r="D106" s="63" t="s">
        <v>119</v>
      </c>
      <c r="E106" s="62">
        <v>1</v>
      </c>
      <c r="F106" s="62">
        <v>6</v>
      </c>
      <c r="G106" s="62"/>
      <c r="H106" s="62">
        <v>9</v>
      </c>
      <c r="I106" s="62">
        <v>2.94375</v>
      </c>
      <c r="J106" s="62">
        <v>1.4891</v>
      </c>
      <c r="K106" s="99">
        <f t="shared" si="0"/>
        <v>783.7368421052632</v>
      </c>
      <c r="L106" s="62">
        <v>2.5</v>
      </c>
      <c r="M106" s="64">
        <v>22.0660705481303</v>
      </c>
      <c r="N106" s="64">
        <v>83.1510131996455</v>
      </c>
      <c r="O106" s="62">
        <v>1</v>
      </c>
    </row>
    <row r="107" spans="2:15" ht="15" customHeight="1">
      <c r="B107" s="62">
        <v>31</v>
      </c>
      <c r="C107" s="63" t="s">
        <v>92</v>
      </c>
      <c r="D107" s="63" t="s">
        <v>117</v>
      </c>
      <c r="E107" s="62">
        <v>1</v>
      </c>
      <c r="F107" s="62">
        <v>4.25</v>
      </c>
      <c r="G107" s="62">
        <v>2</v>
      </c>
      <c r="H107" s="62"/>
      <c r="I107" s="62">
        <v>0.45512</v>
      </c>
      <c r="J107" s="62">
        <v>0.7631</v>
      </c>
      <c r="K107" s="99">
        <f t="shared" si="0"/>
        <v>401.63157894736844</v>
      </c>
      <c r="L107" s="62"/>
      <c r="M107" s="64">
        <v>22.0694882454052</v>
      </c>
      <c r="N107" s="64">
        <v>83.1537349294753</v>
      </c>
      <c r="O107" s="62">
        <v>0</v>
      </c>
    </row>
    <row r="108" spans="2:15" ht="15" customHeight="1">
      <c r="B108" s="62">
        <v>32</v>
      </c>
      <c r="C108" s="63" t="s">
        <v>84</v>
      </c>
      <c r="D108" s="63" t="s">
        <v>120</v>
      </c>
      <c r="E108" s="62">
        <v>1</v>
      </c>
      <c r="F108" s="4">
        <v>95</v>
      </c>
      <c r="G108" s="4">
        <v>75</v>
      </c>
      <c r="H108" s="4">
        <v>0.9</v>
      </c>
      <c r="I108" s="62">
        <v>7.072</v>
      </c>
      <c r="J108" s="98">
        <f>I108*0.95</f>
        <v>6.7184</v>
      </c>
      <c r="K108" s="99">
        <f t="shared" si="0"/>
        <v>3536</v>
      </c>
      <c r="L108" s="62">
        <v>8</v>
      </c>
      <c r="M108" s="64">
        <v>22.0711535960774</v>
      </c>
      <c r="N108" s="64">
        <v>83.1481547619246</v>
      </c>
      <c r="O108" s="62">
        <v>7</v>
      </c>
    </row>
    <row r="109" spans="2:15" ht="15" customHeight="1">
      <c r="B109" s="62">
        <v>33</v>
      </c>
      <c r="C109" s="63" t="s">
        <v>83</v>
      </c>
      <c r="D109" s="63" t="s">
        <v>121</v>
      </c>
      <c r="E109" s="62">
        <v>1</v>
      </c>
      <c r="F109" s="99">
        <f>L109*100</f>
        <v>85.6</v>
      </c>
      <c r="G109" s="99">
        <f>L109*85</f>
        <v>72.76</v>
      </c>
      <c r="H109" s="62">
        <v>0.3</v>
      </c>
      <c r="I109" s="62">
        <f>L109*0.64</f>
        <v>0.54784</v>
      </c>
      <c r="J109" s="62">
        <f>I109*0.95</f>
        <v>0.520448</v>
      </c>
      <c r="K109" s="99">
        <f t="shared" si="0"/>
        <v>273.92</v>
      </c>
      <c r="L109" s="62">
        <v>0.856</v>
      </c>
      <c r="M109" s="64">
        <v>22.0651508768636</v>
      </c>
      <c r="N109" s="64">
        <v>83.1423633185423</v>
      </c>
      <c r="O109" s="62">
        <v>1</v>
      </c>
    </row>
    <row r="110" spans="2:15" ht="15" customHeight="1">
      <c r="B110" s="62">
        <v>34</v>
      </c>
      <c r="C110" s="63" t="s">
        <v>82</v>
      </c>
      <c r="D110" s="63" t="s">
        <v>122</v>
      </c>
      <c r="E110" s="62">
        <v>1</v>
      </c>
      <c r="F110" s="62">
        <v>6</v>
      </c>
      <c r="G110" s="62"/>
      <c r="H110" s="62">
        <v>9</v>
      </c>
      <c r="I110" s="62">
        <v>2.94375</v>
      </c>
      <c r="J110" s="62">
        <v>1.4891</v>
      </c>
      <c r="K110" s="99">
        <f t="shared" si="0"/>
        <v>783.7368421052632</v>
      </c>
      <c r="L110" s="62">
        <v>2.5</v>
      </c>
      <c r="M110" s="64">
        <v>22.06603326416</v>
      </c>
      <c r="N110" s="64">
        <v>83.1549342305191</v>
      </c>
      <c r="O110" s="62">
        <v>1</v>
      </c>
    </row>
    <row r="111" spans="2:15" ht="15" customHeight="1">
      <c r="B111" s="62">
        <v>35</v>
      </c>
      <c r="C111" s="63" t="s">
        <v>89</v>
      </c>
      <c r="D111" s="63" t="s">
        <v>123</v>
      </c>
      <c r="E111" s="62">
        <v>1</v>
      </c>
      <c r="F111" s="100">
        <v>20</v>
      </c>
      <c r="G111" s="100">
        <v>20</v>
      </c>
      <c r="H111" s="100">
        <v>3</v>
      </c>
      <c r="I111" s="62">
        <v>1.25484</v>
      </c>
      <c r="J111" s="62">
        <v>1.14536</v>
      </c>
      <c r="K111" s="99">
        <f t="shared" si="0"/>
        <v>602.8210526315789</v>
      </c>
      <c r="L111" s="62">
        <v>1.5</v>
      </c>
      <c r="M111" s="64">
        <v>22.0675308369659</v>
      </c>
      <c r="N111" s="64">
        <v>83.143295417799</v>
      </c>
      <c r="O111" s="62">
        <v>1</v>
      </c>
    </row>
    <row r="112" spans="2:15" ht="15" customHeight="1">
      <c r="B112" s="62">
        <v>36</v>
      </c>
      <c r="C112" s="63" t="s">
        <v>83</v>
      </c>
      <c r="D112" s="63" t="s">
        <v>124</v>
      </c>
      <c r="E112" s="62">
        <v>1</v>
      </c>
      <c r="F112" s="99">
        <f>L112*100</f>
        <v>65.8</v>
      </c>
      <c r="G112" s="99">
        <f>L112*85</f>
        <v>55.93</v>
      </c>
      <c r="H112" s="62">
        <v>0.3</v>
      </c>
      <c r="I112" s="62">
        <f>L112*0.64</f>
        <v>0.42112000000000005</v>
      </c>
      <c r="J112" s="62">
        <f>I112*0.95</f>
        <v>0.40006400000000003</v>
      </c>
      <c r="K112" s="99">
        <f t="shared" si="0"/>
        <v>210.56000000000003</v>
      </c>
      <c r="L112" s="62">
        <v>0.658</v>
      </c>
      <c r="M112" s="64">
        <v>22.0652440867892</v>
      </c>
      <c r="N112" s="64">
        <v>83.1410335236025</v>
      </c>
      <c r="O112" s="62">
        <v>1</v>
      </c>
    </row>
    <row r="113" spans="2:15" ht="15" customHeight="1">
      <c r="B113" s="62">
        <v>37</v>
      </c>
      <c r="C113" s="63" t="s">
        <v>82</v>
      </c>
      <c r="D113" s="63" t="s">
        <v>125</v>
      </c>
      <c r="E113" s="62">
        <v>1</v>
      </c>
      <c r="F113" s="62">
        <v>6</v>
      </c>
      <c r="G113" s="62"/>
      <c r="H113" s="62">
        <v>9</v>
      </c>
      <c r="I113" s="62">
        <v>2.94375</v>
      </c>
      <c r="J113" s="62">
        <v>1.4891</v>
      </c>
      <c r="K113" s="99">
        <f t="shared" si="0"/>
        <v>783.7368421052632</v>
      </c>
      <c r="L113" s="62">
        <v>2.5</v>
      </c>
      <c r="M113" s="64">
        <v>22.0686742120543</v>
      </c>
      <c r="N113" s="64">
        <v>83.1499568204877</v>
      </c>
      <c r="O113" s="62">
        <v>1</v>
      </c>
    </row>
    <row r="114" spans="2:15" ht="15" customHeight="1">
      <c r="B114" s="62">
        <v>38</v>
      </c>
      <c r="C114" s="63" t="s">
        <v>82</v>
      </c>
      <c r="D114" s="63" t="s">
        <v>126</v>
      </c>
      <c r="E114" s="62">
        <v>1</v>
      </c>
      <c r="F114" s="62">
        <v>6</v>
      </c>
      <c r="G114" s="62"/>
      <c r="H114" s="62">
        <v>9</v>
      </c>
      <c r="I114" s="62">
        <v>2.94375</v>
      </c>
      <c r="J114" s="62">
        <v>1.4891</v>
      </c>
      <c r="K114" s="99">
        <f t="shared" si="0"/>
        <v>783.7368421052632</v>
      </c>
      <c r="L114" s="62">
        <v>2.5</v>
      </c>
      <c r="M114" s="64">
        <v>22.0750249149907</v>
      </c>
      <c r="N114" s="64">
        <v>83.1519452989022</v>
      </c>
      <c r="O114" s="62">
        <v>1</v>
      </c>
    </row>
    <row r="115" spans="2:15" ht="15" customHeight="1">
      <c r="B115" s="62">
        <v>39</v>
      </c>
      <c r="C115" s="63" t="s">
        <v>83</v>
      </c>
      <c r="D115" s="63" t="s">
        <v>127</v>
      </c>
      <c r="E115" s="62">
        <v>1</v>
      </c>
      <c r="F115" s="99">
        <f>L115*100</f>
        <v>95.6</v>
      </c>
      <c r="G115" s="99">
        <f>L115*85</f>
        <v>81.25999999999999</v>
      </c>
      <c r="H115" s="62">
        <v>0.3</v>
      </c>
      <c r="I115" s="62">
        <f>L115*0.64</f>
        <v>0.6118399999999999</v>
      </c>
      <c r="J115" s="62">
        <f>I115*0.95</f>
        <v>0.5812479999999999</v>
      </c>
      <c r="K115" s="99">
        <f t="shared" si="0"/>
        <v>305.91999999999996</v>
      </c>
      <c r="L115" s="62">
        <v>0.956</v>
      </c>
      <c r="M115" s="64">
        <v>22.0629107316497</v>
      </c>
      <c r="N115" s="64">
        <v>83.1583239648163</v>
      </c>
      <c r="O115" s="62">
        <v>1</v>
      </c>
    </row>
    <row r="116" spans="2:15" ht="15" customHeight="1">
      <c r="B116" s="62">
        <v>40</v>
      </c>
      <c r="C116" s="63" t="s">
        <v>82</v>
      </c>
      <c r="D116" s="63" t="s">
        <v>128</v>
      </c>
      <c r="E116" s="62">
        <v>1</v>
      </c>
      <c r="F116" s="62">
        <v>6</v>
      </c>
      <c r="G116" s="62"/>
      <c r="H116" s="62">
        <v>9</v>
      </c>
      <c r="I116" s="62">
        <v>2.94375</v>
      </c>
      <c r="J116" s="62">
        <v>1.4891</v>
      </c>
      <c r="K116" s="99">
        <f t="shared" si="0"/>
        <v>783.7368421052632</v>
      </c>
      <c r="L116" s="62">
        <v>2.5</v>
      </c>
      <c r="M116" s="64">
        <v>22.066027050165</v>
      </c>
      <c r="N116" s="64">
        <v>83.1518831589518</v>
      </c>
      <c r="O116" s="62">
        <v>1</v>
      </c>
    </row>
    <row r="117" spans="2:15" ht="15" customHeight="1">
      <c r="B117" s="62">
        <v>41</v>
      </c>
      <c r="C117" s="63" t="s">
        <v>83</v>
      </c>
      <c r="D117" s="63" t="s">
        <v>129</v>
      </c>
      <c r="E117" s="62">
        <v>1</v>
      </c>
      <c r="F117" s="99">
        <f>L117*100</f>
        <v>65.8</v>
      </c>
      <c r="G117" s="99">
        <f>L117*85</f>
        <v>55.93</v>
      </c>
      <c r="H117" s="62">
        <v>0.3</v>
      </c>
      <c r="I117" s="62">
        <f>L117*0.64</f>
        <v>0.42112000000000005</v>
      </c>
      <c r="J117" s="62">
        <f>I117*0.95</f>
        <v>0.40006400000000003</v>
      </c>
      <c r="K117" s="99">
        <f t="shared" si="0"/>
        <v>210.56000000000003</v>
      </c>
      <c r="L117" s="62">
        <v>0.658</v>
      </c>
      <c r="M117" s="64">
        <v>22.0698051591526</v>
      </c>
      <c r="N117" s="64">
        <v>83.157662174344</v>
      </c>
      <c r="O117" s="62">
        <v>1</v>
      </c>
    </row>
    <row r="118" spans="2:15" ht="15" customHeight="1">
      <c r="B118" s="62">
        <v>42</v>
      </c>
      <c r="C118" s="63" t="s">
        <v>89</v>
      </c>
      <c r="D118" s="63" t="s">
        <v>130</v>
      </c>
      <c r="E118" s="62">
        <v>1</v>
      </c>
      <c r="F118" s="100">
        <v>20</v>
      </c>
      <c r="G118" s="100">
        <v>20</v>
      </c>
      <c r="H118" s="100">
        <v>3</v>
      </c>
      <c r="I118" s="62">
        <v>1.25484</v>
      </c>
      <c r="J118" s="62">
        <v>1.14536</v>
      </c>
      <c r="K118" s="99">
        <f t="shared" si="0"/>
        <v>602.8210526315789</v>
      </c>
      <c r="L118" s="62">
        <v>1.5</v>
      </c>
      <c r="M118" s="64">
        <v>22.0687239240147</v>
      </c>
      <c r="N118" s="64">
        <v>83.1499443924976</v>
      </c>
      <c r="O118" s="62">
        <v>1</v>
      </c>
    </row>
    <row r="119" spans="2:15" ht="15" customHeight="1">
      <c r="B119" s="62">
        <v>43</v>
      </c>
      <c r="C119" s="63" t="s">
        <v>83</v>
      </c>
      <c r="D119" s="63" t="s">
        <v>131</v>
      </c>
      <c r="E119" s="62">
        <v>1</v>
      </c>
      <c r="F119" s="99">
        <f>L119*100</f>
        <v>45.800000000000004</v>
      </c>
      <c r="G119" s="99">
        <f>L119*85</f>
        <v>38.93</v>
      </c>
      <c r="H119" s="62">
        <v>0.3</v>
      </c>
      <c r="I119" s="62">
        <f>L119*0.64</f>
        <v>0.29312</v>
      </c>
      <c r="J119" s="62">
        <f>I119*0.95</f>
        <v>0.278464</v>
      </c>
      <c r="K119" s="99">
        <f t="shared" si="0"/>
        <v>146.56</v>
      </c>
      <c r="L119" s="62">
        <v>0.458</v>
      </c>
      <c r="M119" s="64">
        <v>22.0691340476877</v>
      </c>
      <c r="N119" s="64">
        <v>83.1587682654621</v>
      </c>
      <c r="O119" s="62">
        <v>1</v>
      </c>
    </row>
    <row r="120" spans="2:15" ht="15" customHeight="1">
      <c r="B120" s="62">
        <v>44</v>
      </c>
      <c r="C120" s="63" t="s">
        <v>84</v>
      </c>
      <c r="D120" s="63" t="s">
        <v>86</v>
      </c>
      <c r="E120" s="62">
        <v>1</v>
      </c>
      <c r="F120" s="101">
        <v>100</v>
      </c>
      <c r="G120" s="101">
        <v>90</v>
      </c>
      <c r="H120" s="101">
        <v>0.9</v>
      </c>
      <c r="I120" s="62">
        <v>8.934</v>
      </c>
      <c r="J120" s="98">
        <f aca="true" t="shared" si="9" ref="J120:J121">I120*0.95</f>
        <v>8.4873</v>
      </c>
      <c r="K120" s="99">
        <f t="shared" si="0"/>
        <v>4467</v>
      </c>
      <c r="L120" s="62">
        <v>9</v>
      </c>
      <c r="M120" s="64">
        <v>22.0692956115588</v>
      </c>
      <c r="N120" s="64">
        <v>83.1492981370129</v>
      </c>
      <c r="O120" s="62">
        <v>7</v>
      </c>
    </row>
    <row r="121" spans="2:15" ht="15" customHeight="1">
      <c r="B121" s="62">
        <v>45</v>
      </c>
      <c r="C121" s="63" t="s">
        <v>84</v>
      </c>
      <c r="D121" s="63" t="s">
        <v>86</v>
      </c>
      <c r="E121" s="62">
        <v>1</v>
      </c>
      <c r="F121" s="101">
        <v>105</v>
      </c>
      <c r="G121" s="101">
        <v>90</v>
      </c>
      <c r="H121" s="101">
        <v>0.9</v>
      </c>
      <c r="I121" s="62">
        <v>9.381</v>
      </c>
      <c r="J121" s="98">
        <f t="shared" si="9"/>
        <v>8.91195</v>
      </c>
      <c r="K121" s="99">
        <f t="shared" si="0"/>
        <v>4690.5</v>
      </c>
      <c r="L121" s="62">
        <v>9</v>
      </c>
      <c r="M121" s="64">
        <v>22.0623110811278</v>
      </c>
      <c r="N121" s="64">
        <v>83.1594766608973</v>
      </c>
      <c r="O121" s="62">
        <v>7</v>
      </c>
    </row>
    <row r="122" spans="2:15" ht="15" customHeight="1">
      <c r="B122" s="62">
        <v>46</v>
      </c>
      <c r="C122" s="63" t="s">
        <v>132</v>
      </c>
      <c r="D122" s="63" t="s">
        <v>86</v>
      </c>
      <c r="E122" s="62">
        <v>1</v>
      </c>
      <c r="F122" s="62">
        <v>5</v>
      </c>
      <c r="G122" s="62">
        <v>0.3</v>
      </c>
      <c r="H122" s="62">
        <v>0.3</v>
      </c>
      <c r="I122" s="62">
        <v>0.03</v>
      </c>
      <c r="J122" s="62">
        <v>0.027</v>
      </c>
      <c r="K122" s="99">
        <f t="shared" si="0"/>
        <v>14.210526315789474</v>
      </c>
      <c r="L122" s="62">
        <v>0.5</v>
      </c>
      <c r="M122" s="64">
        <v>22.0617580355688</v>
      </c>
      <c r="N122" s="64">
        <v>83.1592218871004</v>
      </c>
      <c r="O122" s="62">
        <v>1</v>
      </c>
    </row>
    <row r="123" spans="2:15" ht="15" customHeight="1">
      <c r="B123" s="62">
        <v>47</v>
      </c>
      <c r="C123" s="63" t="s">
        <v>132</v>
      </c>
      <c r="D123" s="63" t="s">
        <v>86</v>
      </c>
      <c r="E123" s="62">
        <v>1</v>
      </c>
      <c r="F123" s="62">
        <v>5</v>
      </c>
      <c r="G123" s="62">
        <v>0.3</v>
      </c>
      <c r="H123" s="62">
        <v>0.3</v>
      </c>
      <c r="I123" s="62">
        <v>0.03</v>
      </c>
      <c r="J123" s="62">
        <v>0.027</v>
      </c>
      <c r="K123" s="99">
        <f t="shared" si="0"/>
        <v>14.210526315789474</v>
      </c>
      <c r="L123" s="62">
        <v>0.5</v>
      </c>
      <c r="M123" s="64">
        <v>22.0618015335341</v>
      </c>
      <c r="N123" s="64">
        <v>83.1593927719641</v>
      </c>
      <c r="O123" s="62">
        <v>1</v>
      </c>
    </row>
    <row r="124" spans="2:15" ht="15" customHeight="1">
      <c r="B124" s="62">
        <v>48</v>
      </c>
      <c r="C124" s="63" t="s">
        <v>132</v>
      </c>
      <c r="D124" s="63" t="s">
        <v>86</v>
      </c>
      <c r="E124" s="62">
        <v>1</v>
      </c>
      <c r="F124" s="62">
        <v>5</v>
      </c>
      <c r="G124" s="62">
        <v>0.3</v>
      </c>
      <c r="H124" s="62">
        <v>0.3</v>
      </c>
      <c r="I124" s="62">
        <v>0.03</v>
      </c>
      <c r="J124" s="62">
        <v>0.027</v>
      </c>
      <c r="K124" s="99">
        <f t="shared" si="0"/>
        <v>14.210526315789474</v>
      </c>
      <c r="L124" s="62">
        <v>0.5</v>
      </c>
      <c r="M124" s="64">
        <v>22.0618854224672</v>
      </c>
      <c r="N124" s="64">
        <v>83.1594269489369</v>
      </c>
      <c r="O124" s="62">
        <v>1</v>
      </c>
    </row>
    <row r="125" spans="2:15" ht="15" customHeight="1">
      <c r="B125" s="62">
        <v>49</v>
      </c>
      <c r="C125" s="63" t="s">
        <v>132</v>
      </c>
      <c r="D125" s="63" t="s">
        <v>86</v>
      </c>
      <c r="E125" s="62">
        <v>1</v>
      </c>
      <c r="F125" s="62">
        <v>5</v>
      </c>
      <c r="G125" s="62">
        <v>0.3</v>
      </c>
      <c r="H125" s="62">
        <v>0.3</v>
      </c>
      <c r="I125" s="62">
        <v>0.03</v>
      </c>
      <c r="J125" s="62">
        <v>0.027</v>
      </c>
      <c r="K125" s="99">
        <f t="shared" si="0"/>
        <v>14.210526315789474</v>
      </c>
      <c r="L125" s="62">
        <v>0.5</v>
      </c>
      <c r="M125" s="64">
        <v>22.0617984265366</v>
      </c>
      <c r="N125" s="64">
        <v>83.1592778130558</v>
      </c>
      <c r="O125" s="62">
        <v>1</v>
      </c>
    </row>
    <row r="126" spans="2:15" ht="15" customHeight="1">
      <c r="B126" s="62">
        <v>50</v>
      </c>
      <c r="C126" s="63" t="s">
        <v>132</v>
      </c>
      <c r="D126" s="63" t="s">
        <v>86</v>
      </c>
      <c r="E126" s="62">
        <v>1</v>
      </c>
      <c r="F126" s="62">
        <v>5</v>
      </c>
      <c r="G126" s="62">
        <v>0.3</v>
      </c>
      <c r="H126" s="62">
        <v>0.3</v>
      </c>
      <c r="I126" s="62">
        <v>0.03</v>
      </c>
      <c r="J126" s="62">
        <v>0.027</v>
      </c>
      <c r="K126" s="99">
        <f t="shared" si="0"/>
        <v>14.210526315789474</v>
      </c>
      <c r="L126" s="62">
        <v>0.5</v>
      </c>
      <c r="M126" s="64">
        <v>22.0619227064375</v>
      </c>
      <c r="N126" s="64">
        <v>83.1596879367288</v>
      </c>
      <c r="O126" s="62">
        <v>1</v>
      </c>
    </row>
    <row r="127" spans="2:15" ht="15" customHeight="1">
      <c r="B127" s="62">
        <v>51</v>
      </c>
      <c r="C127" s="63" t="s">
        <v>132</v>
      </c>
      <c r="D127" s="63" t="s">
        <v>86</v>
      </c>
      <c r="E127" s="62">
        <v>1</v>
      </c>
      <c r="F127" s="62">
        <v>5</v>
      </c>
      <c r="G127" s="62">
        <v>0.3</v>
      </c>
      <c r="H127" s="62">
        <v>0.3</v>
      </c>
      <c r="I127" s="62">
        <v>0.03</v>
      </c>
      <c r="J127" s="62">
        <v>0.027</v>
      </c>
      <c r="K127" s="99">
        <f t="shared" si="0"/>
        <v>14.210526315789474</v>
      </c>
      <c r="L127" s="62">
        <v>0.5</v>
      </c>
      <c r="M127" s="64">
        <v>22.0620469863384</v>
      </c>
      <c r="N127" s="64">
        <v>83.1600359204513</v>
      </c>
      <c r="O127" s="62">
        <v>1</v>
      </c>
    </row>
    <row r="128" spans="2:15" ht="15" customHeight="1">
      <c r="B128" s="62">
        <v>52</v>
      </c>
      <c r="C128" s="63" t="s">
        <v>132</v>
      </c>
      <c r="D128" s="63" t="s">
        <v>86</v>
      </c>
      <c r="E128" s="62">
        <v>1</v>
      </c>
      <c r="F128" s="62">
        <v>5</v>
      </c>
      <c r="G128" s="62">
        <v>0.3</v>
      </c>
      <c r="H128" s="62">
        <v>0.3</v>
      </c>
      <c r="I128" s="62">
        <v>0.03</v>
      </c>
      <c r="J128" s="62">
        <v>0.027</v>
      </c>
      <c r="K128" s="99">
        <f t="shared" si="0"/>
        <v>14.210526315789474</v>
      </c>
      <c r="L128" s="62">
        <v>0.5</v>
      </c>
      <c r="M128" s="64">
        <v>22.0621464102591</v>
      </c>
      <c r="N128" s="64">
        <v>83.1602254473002</v>
      </c>
      <c r="O128" s="62">
        <v>1</v>
      </c>
    </row>
    <row r="129" spans="2:15" ht="15" customHeight="1">
      <c r="B129" s="62">
        <v>53</v>
      </c>
      <c r="C129" s="63" t="s">
        <v>132</v>
      </c>
      <c r="D129" s="63" t="s">
        <v>86</v>
      </c>
      <c r="E129" s="62">
        <v>1</v>
      </c>
      <c r="F129" s="62">
        <v>5</v>
      </c>
      <c r="G129" s="62">
        <v>0.3</v>
      </c>
      <c r="H129" s="62">
        <v>0.3</v>
      </c>
      <c r="I129" s="62">
        <v>0.03</v>
      </c>
      <c r="J129" s="62">
        <v>0.027</v>
      </c>
      <c r="K129" s="99">
        <f t="shared" si="0"/>
        <v>14.210526315789474</v>
      </c>
      <c r="L129" s="62">
        <v>0.5</v>
      </c>
      <c r="M129" s="64">
        <v>22.0621370892665</v>
      </c>
      <c r="N129" s="64">
        <v>83.1603652621887</v>
      </c>
      <c r="O129" s="62">
        <v>1</v>
      </c>
    </row>
    <row r="130" spans="2:15" ht="15" customHeight="1">
      <c r="B130" s="62">
        <v>54</v>
      </c>
      <c r="C130" s="63" t="s">
        <v>132</v>
      </c>
      <c r="D130" s="63" t="s">
        <v>86</v>
      </c>
      <c r="E130" s="62">
        <v>1</v>
      </c>
      <c r="F130" s="62">
        <v>5</v>
      </c>
      <c r="G130" s="62">
        <v>0.3</v>
      </c>
      <c r="H130" s="62">
        <v>0.3</v>
      </c>
      <c r="I130" s="62">
        <v>0.03</v>
      </c>
      <c r="J130" s="62">
        <v>0.027</v>
      </c>
      <c r="K130" s="99">
        <f t="shared" si="0"/>
        <v>14.210526315789474</v>
      </c>
      <c r="L130" s="62">
        <v>0.5</v>
      </c>
      <c r="M130" s="64">
        <v>22.061723858596</v>
      </c>
      <c r="N130" s="64">
        <v>83.1591970311202</v>
      </c>
      <c r="O130" s="62">
        <v>1</v>
      </c>
    </row>
    <row r="131" spans="2:15" ht="15" customHeight="1">
      <c r="B131" s="62">
        <v>55</v>
      </c>
      <c r="C131" s="63" t="s">
        <v>132</v>
      </c>
      <c r="D131" s="63" t="s">
        <v>86</v>
      </c>
      <c r="E131" s="62">
        <v>1</v>
      </c>
      <c r="F131" s="62">
        <v>5</v>
      </c>
      <c r="G131" s="62">
        <v>0.3</v>
      </c>
      <c r="H131" s="62">
        <v>0.3</v>
      </c>
      <c r="I131" s="62">
        <v>0.03</v>
      </c>
      <c r="J131" s="62">
        <v>0.027</v>
      </c>
      <c r="K131" s="99">
        <f t="shared" si="0"/>
        <v>14.210526315789474</v>
      </c>
      <c r="L131" s="62">
        <v>0.5</v>
      </c>
      <c r="M131" s="64">
        <v>22.0617735705564</v>
      </c>
      <c r="N131" s="64">
        <v>83.1592591710707</v>
      </c>
      <c r="O131" s="62">
        <v>1</v>
      </c>
    </row>
    <row r="132" spans="2:15" ht="15" customHeight="1">
      <c r="B132" s="62">
        <v>56</v>
      </c>
      <c r="C132" s="63" t="s">
        <v>132</v>
      </c>
      <c r="D132" s="63" t="s">
        <v>86</v>
      </c>
      <c r="E132" s="62">
        <v>1</v>
      </c>
      <c r="F132" s="62">
        <v>5</v>
      </c>
      <c r="G132" s="62">
        <v>0.3</v>
      </c>
      <c r="H132" s="62">
        <v>0.3</v>
      </c>
      <c r="I132" s="62">
        <v>0.03</v>
      </c>
      <c r="J132" s="62">
        <v>0.027</v>
      </c>
      <c r="K132" s="99">
        <f t="shared" si="0"/>
        <v>14.210526315789474</v>
      </c>
      <c r="L132" s="62">
        <v>0.5</v>
      </c>
      <c r="M132" s="64">
        <v>22.0622116572071</v>
      </c>
      <c r="N132" s="64">
        <v>83.1604274021392</v>
      </c>
      <c r="O132" s="62">
        <v>1</v>
      </c>
    </row>
    <row r="133" spans="2:15" ht="15" customHeight="1">
      <c r="B133" s="62">
        <v>57</v>
      </c>
      <c r="C133" s="63" t="s">
        <v>132</v>
      </c>
      <c r="D133" s="63" t="s">
        <v>86</v>
      </c>
      <c r="E133" s="62">
        <v>1</v>
      </c>
      <c r="F133" s="62">
        <v>5</v>
      </c>
      <c r="G133" s="62">
        <v>0.3</v>
      </c>
      <c r="H133" s="62">
        <v>0.3</v>
      </c>
      <c r="I133" s="62">
        <v>0.03</v>
      </c>
      <c r="J133" s="62">
        <v>0.027</v>
      </c>
      <c r="K133" s="99">
        <f t="shared" si="0"/>
        <v>14.210526315789474</v>
      </c>
      <c r="L133" s="62">
        <v>0.5</v>
      </c>
      <c r="M133" s="64">
        <v>22.0616337556679</v>
      </c>
      <c r="N133" s="64">
        <v>83.1587496234769</v>
      </c>
      <c r="O133" s="62">
        <v>1</v>
      </c>
    </row>
    <row r="134" spans="2:15" ht="15" customHeight="1">
      <c r="B134" s="62">
        <v>58</v>
      </c>
      <c r="C134" s="63" t="s">
        <v>132</v>
      </c>
      <c r="D134" s="63" t="s">
        <v>86</v>
      </c>
      <c r="E134" s="62">
        <v>1</v>
      </c>
      <c r="F134" s="62">
        <v>5</v>
      </c>
      <c r="G134" s="62">
        <v>0.3</v>
      </c>
      <c r="H134" s="62">
        <v>0.3</v>
      </c>
      <c r="I134" s="62">
        <v>0.03</v>
      </c>
      <c r="J134" s="62">
        <v>0.027</v>
      </c>
      <c r="K134" s="99">
        <f t="shared" si="0"/>
        <v>14.210526315789474</v>
      </c>
      <c r="L134" s="62">
        <v>0.5</v>
      </c>
      <c r="M134" s="64">
        <v>22.0622085502096</v>
      </c>
      <c r="N134" s="64">
        <v>83.1605578960351</v>
      </c>
      <c r="O134" s="62">
        <v>1</v>
      </c>
    </row>
    <row r="135" spans="2:15" ht="15" customHeight="1">
      <c r="B135" s="62">
        <v>59</v>
      </c>
      <c r="C135" s="63" t="s">
        <v>132</v>
      </c>
      <c r="D135" s="63" t="s">
        <v>86</v>
      </c>
      <c r="E135" s="62">
        <v>1</v>
      </c>
      <c r="F135" s="62">
        <v>5</v>
      </c>
      <c r="G135" s="62">
        <v>0.3</v>
      </c>
      <c r="H135" s="62">
        <v>0.3</v>
      </c>
      <c r="I135" s="62">
        <v>0.03</v>
      </c>
      <c r="J135" s="62">
        <v>0.027</v>
      </c>
      <c r="K135" s="99">
        <f t="shared" si="0"/>
        <v>14.210526315789474</v>
      </c>
      <c r="L135" s="62">
        <v>0.5</v>
      </c>
      <c r="M135" s="64">
        <v>22.0623235091179</v>
      </c>
      <c r="N135" s="64">
        <v>83.1608250978221</v>
      </c>
      <c r="O135" s="62">
        <v>1</v>
      </c>
    </row>
    <row r="136" spans="2:15" ht="15" customHeight="1">
      <c r="B136" s="62">
        <v>60</v>
      </c>
      <c r="C136" s="63" t="s">
        <v>132</v>
      </c>
      <c r="D136" s="63" t="s">
        <v>86</v>
      </c>
      <c r="E136" s="62">
        <v>1</v>
      </c>
      <c r="F136" s="62">
        <v>5</v>
      </c>
      <c r="G136" s="62">
        <v>0.3</v>
      </c>
      <c r="H136" s="62">
        <v>0.3</v>
      </c>
      <c r="I136" s="62">
        <v>0.03</v>
      </c>
      <c r="J136" s="62">
        <v>0.027</v>
      </c>
      <c r="K136" s="99">
        <f t="shared" si="0"/>
        <v>14.210526315789474</v>
      </c>
      <c r="L136" s="62">
        <v>0.5</v>
      </c>
      <c r="M136" s="64">
        <v>22.0618108545267</v>
      </c>
      <c r="N136" s="64">
        <v>83.1593150970261</v>
      </c>
      <c r="O136" s="62">
        <v>1</v>
      </c>
    </row>
    <row r="137" spans="2:15" ht="15" customHeight="1">
      <c r="B137" s="62">
        <v>61</v>
      </c>
      <c r="C137" s="63" t="s">
        <v>132</v>
      </c>
      <c r="D137" s="63" t="s">
        <v>86</v>
      </c>
      <c r="E137" s="62">
        <v>1</v>
      </c>
      <c r="F137" s="62">
        <v>5</v>
      </c>
      <c r="G137" s="62">
        <v>0.3</v>
      </c>
      <c r="H137" s="62">
        <v>0.3</v>
      </c>
      <c r="I137" s="62">
        <v>0.03</v>
      </c>
      <c r="J137" s="62">
        <v>0.027</v>
      </c>
      <c r="K137" s="99">
        <f t="shared" si="0"/>
        <v>14.210526315789474</v>
      </c>
      <c r="L137" s="62">
        <v>0.5</v>
      </c>
      <c r="M137" s="64">
        <v>22.061587150705</v>
      </c>
      <c r="N137" s="64">
        <v>83.1585880596058</v>
      </c>
      <c r="O137" s="62">
        <v>1</v>
      </c>
    </row>
    <row r="138" spans="2:15" ht="15" customHeight="1">
      <c r="B138" s="62">
        <v>62</v>
      </c>
      <c r="C138" s="63" t="s">
        <v>132</v>
      </c>
      <c r="D138" s="63" t="s">
        <v>86</v>
      </c>
      <c r="E138" s="62">
        <v>1</v>
      </c>
      <c r="F138" s="62">
        <v>5</v>
      </c>
      <c r="G138" s="62">
        <v>0.3</v>
      </c>
      <c r="H138" s="62">
        <v>0.3</v>
      </c>
      <c r="I138" s="62">
        <v>0.03</v>
      </c>
      <c r="J138" s="62">
        <v>0.027</v>
      </c>
      <c r="K138" s="99">
        <f t="shared" si="0"/>
        <v>14.210526315789474</v>
      </c>
      <c r="L138" s="62">
        <v>0.5</v>
      </c>
      <c r="M138" s="64">
        <v>22.0622924391427</v>
      </c>
      <c r="N138" s="64">
        <v>83.1608654887899</v>
      </c>
      <c r="O138" s="62">
        <v>1</v>
      </c>
    </row>
    <row r="139" spans="2:15" ht="15" customHeight="1">
      <c r="B139" s="62">
        <v>63</v>
      </c>
      <c r="C139" s="63" t="s">
        <v>132</v>
      </c>
      <c r="D139" s="63" t="s">
        <v>86</v>
      </c>
      <c r="E139" s="62">
        <v>1</v>
      </c>
      <c r="F139" s="62">
        <v>5</v>
      </c>
      <c r="G139" s="62">
        <v>0.3</v>
      </c>
      <c r="H139" s="62">
        <v>0.3</v>
      </c>
      <c r="I139" s="62">
        <v>0.03</v>
      </c>
      <c r="J139" s="62">
        <v>0.027</v>
      </c>
      <c r="K139" s="99">
        <f t="shared" si="0"/>
        <v>14.210526315789474</v>
      </c>
      <c r="L139" s="62">
        <v>0.5</v>
      </c>
      <c r="M139" s="64">
        <v>22.0617083236084</v>
      </c>
      <c r="N139" s="64">
        <v>83.1590261462565</v>
      </c>
      <c r="O139" s="62">
        <v>1</v>
      </c>
    </row>
    <row r="140" spans="2:15" ht="15" customHeight="1">
      <c r="B140" s="62">
        <v>64</v>
      </c>
      <c r="C140" s="63" t="s">
        <v>132</v>
      </c>
      <c r="D140" s="63" t="s">
        <v>86</v>
      </c>
      <c r="E140" s="62">
        <v>1</v>
      </c>
      <c r="F140" s="62">
        <v>5</v>
      </c>
      <c r="G140" s="62">
        <v>0.3</v>
      </c>
      <c r="H140" s="62">
        <v>0.3</v>
      </c>
      <c r="I140" s="62">
        <v>0.03</v>
      </c>
      <c r="J140" s="62">
        <v>0.027</v>
      </c>
      <c r="K140" s="99">
        <f t="shared" si="0"/>
        <v>14.210526315789474</v>
      </c>
      <c r="L140" s="62">
        <v>0.5</v>
      </c>
      <c r="M140" s="64">
        <v>22.0615219037571</v>
      </c>
      <c r="N140" s="64">
        <v>83.1581748289352</v>
      </c>
      <c r="O140" s="62">
        <v>1</v>
      </c>
    </row>
    <row r="141" spans="2:15" ht="15" customHeight="1">
      <c r="B141" s="62">
        <v>65</v>
      </c>
      <c r="C141" s="63" t="s">
        <v>132</v>
      </c>
      <c r="D141" s="63" t="s">
        <v>86</v>
      </c>
      <c r="E141" s="62">
        <v>1</v>
      </c>
      <c r="F141" s="62">
        <v>5</v>
      </c>
      <c r="G141" s="62">
        <v>0.3</v>
      </c>
      <c r="H141" s="62">
        <v>0.3</v>
      </c>
      <c r="I141" s="62">
        <v>0.03</v>
      </c>
      <c r="J141" s="62">
        <v>0.027</v>
      </c>
      <c r="K141" s="99">
        <f aca="true" t="shared" si="10" ref="K141:K166">J141/0.0019</f>
        <v>14.210526315789474</v>
      </c>
      <c r="L141" s="62">
        <v>0.5</v>
      </c>
      <c r="M141" s="64">
        <v>22.0621495172566</v>
      </c>
      <c r="N141" s="64">
        <v>83.1602906942482</v>
      </c>
      <c r="O141" s="62">
        <v>1</v>
      </c>
    </row>
    <row r="142" spans="2:15" ht="15" customHeight="1">
      <c r="B142" s="62">
        <v>66</v>
      </c>
      <c r="C142" s="63" t="s">
        <v>132</v>
      </c>
      <c r="D142" s="63" t="s">
        <v>86</v>
      </c>
      <c r="E142" s="62">
        <v>1</v>
      </c>
      <c r="F142" s="62">
        <v>5</v>
      </c>
      <c r="G142" s="62">
        <v>0.3</v>
      </c>
      <c r="H142" s="62">
        <v>0.3</v>
      </c>
      <c r="I142" s="62">
        <v>0.03</v>
      </c>
      <c r="J142" s="62">
        <v>0.027</v>
      </c>
      <c r="K142" s="99">
        <f t="shared" si="10"/>
        <v>14.210526315789474</v>
      </c>
      <c r="L142" s="62">
        <v>0.5</v>
      </c>
      <c r="M142" s="64">
        <v>22.0623204021204</v>
      </c>
      <c r="N142" s="64">
        <v>83.1609058797577</v>
      </c>
      <c r="O142" s="62">
        <v>1</v>
      </c>
    </row>
    <row r="143" spans="2:15" ht="15" customHeight="1">
      <c r="B143" s="62">
        <v>67</v>
      </c>
      <c r="C143" s="63" t="s">
        <v>132</v>
      </c>
      <c r="D143" s="63" t="s">
        <v>86</v>
      </c>
      <c r="E143" s="62">
        <v>1</v>
      </c>
      <c r="F143" s="62">
        <v>5</v>
      </c>
      <c r="G143" s="62">
        <v>0.3</v>
      </c>
      <c r="H143" s="62">
        <v>0.3</v>
      </c>
      <c r="I143" s="62">
        <v>0.03</v>
      </c>
      <c r="J143" s="62">
        <v>0.027</v>
      </c>
      <c r="K143" s="99">
        <f t="shared" si="10"/>
        <v>14.210526315789474</v>
      </c>
      <c r="L143" s="62">
        <v>0.5</v>
      </c>
      <c r="M143" s="64">
        <v>22.0623918630634</v>
      </c>
      <c r="N143" s="64">
        <v>83.1611295835793</v>
      </c>
      <c r="O143" s="62">
        <v>1</v>
      </c>
    </row>
    <row r="144" spans="2:15" ht="15" customHeight="1">
      <c r="B144" s="62">
        <v>68</v>
      </c>
      <c r="C144" s="63" t="s">
        <v>132</v>
      </c>
      <c r="D144" s="63" t="s">
        <v>86</v>
      </c>
      <c r="E144" s="62">
        <v>1</v>
      </c>
      <c r="F144" s="62">
        <v>5</v>
      </c>
      <c r="G144" s="62">
        <v>0.3</v>
      </c>
      <c r="H144" s="62">
        <v>0.3</v>
      </c>
      <c r="I144" s="62">
        <v>0.03</v>
      </c>
      <c r="J144" s="62">
        <v>0.027</v>
      </c>
      <c r="K144" s="99">
        <f t="shared" si="10"/>
        <v>14.210526315789474</v>
      </c>
      <c r="L144" s="62">
        <v>0.5</v>
      </c>
      <c r="M144" s="64">
        <v>22.0624353610287</v>
      </c>
      <c r="N144" s="64">
        <v>83.1613874643737</v>
      </c>
      <c r="O144" s="62">
        <v>1</v>
      </c>
    </row>
    <row r="145" spans="2:15" ht="15" customHeight="1">
      <c r="B145" s="62">
        <v>69</v>
      </c>
      <c r="C145" s="63" t="s">
        <v>132</v>
      </c>
      <c r="D145" s="63" t="s">
        <v>86</v>
      </c>
      <c r="E145" s="62">
        <v>1</v>
      </c>
      <c r="F145" s="62">
        <v>5</v>
      </c>
      <c r="G145" s="62">
        <v>0.3</v>
      </c>
      <c r="H145" s="62">
        <v>0.3</v>
      </c>
      <c r="I145" s="62">
        <v>0.03</v>
      </c>
      <c r="J145" s="62">
        <v>0.027</v>
      </c>
      <c r="K145" s="99">
        <f t="shared" si="10"/>
        <v>14.210526315789474</v>
      </c>
      <c r="L145" s="62">
        <v>0.5</v>
      </c>
      <c r="M145" s="64">
        <v>22.0616337556679</v>
      </c>
      <c r="N145" s="64">
        <v>83.1586408785636</v>
      </c>
      <c r="O145" s="62">
        <v>1</v>
      </c>
    </row>
    <row r="146" spans="2:15" ht="15" customHeight="1">
      <c r="B146" s="62">
        <v>70</v>
      </c>
      <c r="C146" s="63" t="s">
        <v>132</v>
      </c>
      <c r="D146" s="63" t="s">
        <v>86</v>
      </c>
      <c r="E146" s="62">
        <v>1</v>
      </c>
      <c r="F146" s="62">
        <v>5</v>
      </c>
      <c r="G146" s="62">
        <v>0.3</v>
      </c>
      <c r="H146" s="62">
        <v>0.3</v>
      </c>
      <c r="I146" s="62">
        <v>0.03</v>
      </c>
      <c r="J146" s="62">
        <v>0.027</v>
      </c>
      <c r="K146" s="99">
        <f t="shared" si="10"/>
        <v>14.210526315789474</v>
      </c>
      <c r="L146" s="62">
        <v>0.5</v>
      </c>
      <c r="M146" s="64">
        <v>22.0616182206803</v>
      </c>
      <c r="N146" s="64">
        <v>83.1587092325091</v>
      </c>
      <c r="O146" s="62">
        <v>1</v>
      </c>
    </row>
    <row r="147" spans="2:15" ht="15" customHeight="1">
      <c r="B147" s="62">
        <v>71</v>
      </c>
      <c r="C147" s="63" t="s">
        <v>132</v>
      </c>
      <c r="D147" s="63" t="s">
        <v>86</v>
      </c>
      <c r="E147" s="62">
        <v>1</v>
      </c>
      <c r="F147" s="62">
        <v>5</v>
      </c>
      <c r="G147" s="62">
        <v>0.3</v>
      </c>
      <c r="H147" s="62">
        <v>0.3</v>
      </c>
      <c r="I147" s="62">
        <v>0.03</v>
      </c>
      <c r="J147" s="62">
        <v>0.027</v>
      </c>
      <c r="K147" s="99">
        <f t="shared" si="10"/>
        <v>14.210526315789474</v>
      </c>
      <c r="L147" s="62">
        <v>0.5</v>
      </c>
      <c r="M147" s="64">
        <v>22.06191959944</v>
      </c>
      <c r="N147" s="64">
        <v>83.1596040477957</v>
      </c>
      <c r="O147" s="62">
        <v>1</v>
      </c>
    </row>
    <row r="148" spans="2:15" ht="15" customHeight="1">
      <c r="B148" s="62">
        <v>72</v>
      </c>
      <c r="C148" s="63" t="s">
        <v>132</v>
      </c>
      <c r="D148" s="63" t="s">
        <v>86</v>
      </c>
      <c r="E148" s="62">
        <v>1</v>
      </c>
      <c r="F148" s="62">
        <v>5</v>
      </c>
      <c r="G148" s="62">
        <v>0.3</v>
      </c>
      <c r="H148" s="62">
        <v>0.3</v>
      </c>
      <c r="I148" s="62">
        <v>0.03</v>
      </c>
      <c r="J148" s="62">
        <v>0.027</v>
      </c>
      <c r="K148" s="99">
        <f t="shared" si="10"/>
        <v>14.210526315789474</v>
      </c>
      <c r="L148" s="62">
        <v>0.5</v>
      </c>
      <c r="M148" s="64">
        <v>22.0620438793409</v>
      </c>
      <c r="N148" s="64">
        <v>83.1600110644711</v>
      </c>
      <c r="O148" s="62">
        <v>1</v>
      </c>
    </row>
    <row r="149" spans="2:15" ht="15" customHeight="1">
      <c r="B149" s="62">
        <v>73</v>
      </c>
      <c r="C149" s="63" t="s">
        <v>132</v>
      </c>
      <c r="D149" s="63" t="s">
        <v>86</v>
      </c>
      <c r="E149" s="62">
        <v>1</v>
      </c>
      <c r="F149" s="62">
        <v>5</v>
      </c>
      <c r="G149" s="62">
        <v>0.3</v>
      </c>
      <c r="H149" s="62">
        <v>0.3</v>
      </c>
      <c r="I149" s="62">
        <v>0.03</v>
      </c>
      <c r="J149" s="62">
        <v>0.027</v>
      </c>
      <c r="K149" s="99">
        <f t="shared" si="10"/>
        <v>14.210526315789474</v>
      </c>
      <c r="L149" s="62">
        <v>0.5</v>
      </c>
      <c r="M149" s="64">
        <v>22.0619786323929</v>
      </c>
      <c r="N149" s="64">
        <v>83.1597625046693</v>
      </c>
      <c r="O149" s="62">
        <v>1</v>
      </c>
    </row>
    <row r="150" spans="2:15" ht="15" customHeight="1">
      <c r="B150" s="62">
        <v>74</v>
      </c>
      <c r="C150" s="63" t="s">
        <v>132</v>
      </c>
      <c r="D150" s="63" t="s">
        <v>86</v>
      </c>
      <c r="E150" s="62">
        <v>1</v>
      </c>
      <c r="F150" s="62">
        <v>5</v>
      </c>
      <c r="G150" s="62">
        <v>0.3</v>
      </c>
      <c r="H150" s="62">
        <v>0.3</v>
      </c>
      <c r="I150" s="62">
        <v>0.03</v>
      </c>
      <c r="J150" s="62">
        <v>0.027</v>
      </c>
      <c r="K150" s="99">
        <f t="shared" si="10"/>
        <v>14.210526315789474</v>
      </c>
      <c r="L150" s="62">
        <v>0.5</v>
      </c>
      <c r="M150" s="64">
        <v>22.0618388175044</v>
      </c>
      <c r="N150" s="64">
        <v>83.1594642329072</v>
      </c>
      <c r="O150" s="62">
        <v>1</v>
      </c>
    </row>
    <row r="151" spans="2:15" ht="15" customHeight="1">
      <c r="B151" s="62">
        <v>75</v>
      </c>
      <c r="C151" s="63" t="s">
        <v>132</v>
      </c>
      <c r="D151" s="63" t="s">
        <v>86</v>
      </c>
      <c r="E151" s="62">
        <v>1</v>
      </c>
      <c r="F151" s="62">
        <v>5</v>
      </c>
      <c r="G151" s="62">
        <v>0.3</v>
      </c>
      <c r="H151" s="62">
        <v>0.3</v>
      </c>
      <c r="I151" s="62">
        <v>0.03</v>
      </c>
      <c r="J151" s="62">
        <v>0.027</v>
      </c>
      <c r="K151" s="99">
        <f t="shared" si="10"/>
        <v>14.210526315789474</v>
      </c>
      <c r="L151" s="62">
        <v>0.5</v>
      </c>
      <c r="M151" s="64">
        <v>22.0628920896646</v>
      </c>
      <c r="N151" s="64">
        <v>83.1499008945323</v>
      </c>
      <c r="O151" s="62">
        <v>1</v>
      </c>
    </row>
    <row r="152" spans="2:15" ht="15" customHeight="1">
      <c r="B152" s="62">
        <v>76</v>
      </c>
      <c r="C152" s="63" t="s">
        <v>132</v>
      </c>
      <c r="D152" s="63" t="s">
        <v>86</v>
      </c>
      <c r="E152" s="62">
        <v>1</v>
      </c>
      <c r="F152" s="62">
        <v>5</v>
      </c>
      <c r="G152" s="62">
        <v>0.3</v>
      </c>
      <c r="H152" s="62">
        <v>0.3</v>
      </c>
      <c r="I152" s="62">
        <v>0.03</v>
      </c>
      <c r="J152" s="62">
        <v>0.027</v>
      </c>
      <c r="K152" s="99">
        <f t="shared" si="10"/>
        <v>14.210526315789474</v>
      </c>
      <c r="L152" s="62">
        <v>0.5</v>
      </c>
      <c r="M152" s="64">
        <v>22.0626435298627</v>
      </c>
      <c r="N152" s="64">
        <v>83.1500624584035</v>
      </c>
      <c r="O152" s="62">
        <v>1</v>
      </c>
    </row>
    <row r="153" spans="2:15" ht="15" customHeight="1">
      <c r="B153" s="62">
        <v>77</v>
      </c>
      <c r="C153" s="63" t="s">
        <v>132</v>
      </c>
      <c r="D153" s="63" t="s">
        <v>86</v>
      </c>
      <c r="E153" s="62">
        <v>1</v>
      </c>
      <c r="F153" s="62">
        <v>5</v>
      </c>
      <c r="G153" s="62">
        <v>0.3</v>
      </c>
      <c r="H153" s="62">
        <v>0.3</v>
      </c>
      <c r="I153" s="62">
        <v>0.03</v>
      </c>
      <c r="J153" s="62">
        <v>0.027</v>
      </c>
      <c r="K153" s="99">
        <f t="shared" si="10"/>
        <v>14.210526315789474</v>
      </c>
      <c r="L153" s="62">
        <v>0.5</v>
      </c>
      <c r="M153" s="64">
        <v>22.0625689619222</v>
      </c>
      <c r="N153" s="64">
        <v>83.1508951337396</v>
      </c>
      <c r="O153" s="62">
        <v>1</v>
      </c>
    </row>
    <row r="154" spans="2:15" ht="15" customHeight="1">
      <c r="B154" s="62">
        <v>78</v>
      </c>
      <c r="C154" s="63" t="s">
        <v>132</v>
      </c>
      <c r="D154" s="63" t="s">
        <v>86</v>
      </c>
      <c r="E154" s="62">
        <v>1</v>
      </c>
      <c r="F154" s="62">
        <v>5</v>
      </c>
      <c r="G154" s="62">
        <v>0.3</v>
      </c>
      <c r="H154" s="62">
        <v>0.3</v>
      </c>
      <c r="I154" s="62">
        <v>0.03</v>
      </c>
      <c r="J154" s="62">
        <v>0.027</v>
      </c>
      <c r="K154" s="99">
        <f t="shared" si="10"/>
        <v>14.210526315789474</v>
      </c>
      <c r="L154" s="62">
        <v>0.5</v>
      </c>
      <c r="M154" s="64">
        <v>22.0622955461402</v>
      </c>
      <c r="N154" s="64">
        <v>83.1519515128973</v>
      </c>
      <c r="O154" s="62">
        <v>1</v>
      </c>
    </row>
    <row r="155" spans="2:15" ht="15" customHeight="1">
      <c r="B155" s="62">
        <v>79</v>
      </c>
      <c r="C155" s="63" t="s">
        <v>132</v>
      </c>
      <c r="D155" s="63" t="s">
        <v>86</v>
      </c>
      <c r="E155" s="62">
        <v>1</v>
      </c>
      <c r="F155" s="62">
        <v>5</v>
      </c>
      <c r="G155" s="62">
        <v>0.3</v>
      </c>
      <c r="H155" s="62">
        <v>0.3</v>
      </c>
      <c r="I155" s="62">
        <v>0.03</v>
      </c>
      <c r="J155" s="62">
        <v>0.027</v>
      </c>
      <c r="K155" s="99">
        <f t="shared" si="10"/>
        <v>14.210526315789474</v>
      </c>
      <c r="L155" s="62">
        <v>0.5</v>
      </c>
      <c r="M155" s="64">
        <v>22.0623204021204</v>
      </c>
      <c r="N155" s="64">
        <v>83.1518396609865</v>
      </c>
      <c r="O155" s="62">
        <v>1</v>
      </c>
    </row>
    <row r="156" spans="2:15" ht="15" customHeight="1">
      <c r="B156" s="62">
        <v>80</v>
      </c>
      <c r="C156" s="63" t="s">
        <v>132</v>
      </c>
      <c r="D156" s="63" t="s">
        <v>86</v>
      </c>
      <c r="E156" s="62">
        <v>1</v>
      </c>
      <c r="F156" s="62">
        <v>5</v>
      </c>
      <c r="G156" s="62">
        <v>0.3</v>
      </c>
      <c r="H156" s="62">
        <v>0.3</v>
      </c>
      <c r="I156" s="62">
        <v>0.03</v>
      </c>
      <c r="J156" s="62">
        <v>0.027</v>
      </c>
      <c r="K156" s="99">
        <f t="shared" si="10"/>
        <v>14.210526315789474</v>
      </c>
      <c r="L156" s="62">
        <v>0.5</v>
      </c>
      <c r="M156" s="64">
        <v>22.0629915135853</v>
      </c>
      <c r="N156" s="64">
        <v>83.1499754624729</v>
      </c>
      <c r="O156" s="62">
        <v>1</v>
      </c>
    </row>
    <row r="157" spans="2:15" ht="15" customHeight="1">
      <c r="B157" s="62">
        <v>81</v>
      </c>
      <c r="C157" s="63" t="s">
        <v>132</v>
      </c>
      <c r="D157" s="63" t="s">
        <v>86</v>
      </c>
      <c r="E157" s="62">
        <v>1</v>
      </c>
      <c r="F157" s="62">
        <v>5</v>
      </c>
      <c r="G157" s="62">
        <v>0.3</v>
      </c>
      <c r="H157" s="62">
        <v>0.3</v>
      </c>
      <c r="I157" s="62">
        <v>0.03</v>
      </c>
      <c r="J157" s="62">
        <v>0.027</v>
      </c>
      <c r="K157" s="99">
        <f t="shared" si="10"/>
        <v>14.210526315789474</v>
      </c>
      <c r="L157" s="62">
        <v>0.5</v>
      </c>
      <c r="M157" s="64">
        <v>22.063227645397</v>
      </c>
      <c r="N157" s="64">
        <v>83.1497766146314</v>
      </c>
      <c r="O157" s="62">
        <v>1</v>
      </c>
    </row>
    <row r="158" spans="2:15" ht="15" customHeight="1">
      <c r="B158" s="62">
        <v>82</v>
      </c>
      <c r="C158" s="63" t="s">
        <v>132</v>
      </c>
      <c r="D158" s="63" t="s">
        <v>86</v>
      </c>
      <c r="E158" s="62">
        <v>1</v>
      </c>
      <c r="F158" s="62">
        <v>5</v>
      </c>
      <c r="G158" s="62">
        <v>0.3</v>
      </c>
      <c r="H158" s="62">
        <v>0.3</v>
      </c>
      <c r="I158" s="62">
        <v>0.03</v>
      </c>
      <c r="J158" s="62">
        <v>0.027</v>
      </c>
      <c r="K158" s="99">
        <f t="shared" si="10"/>
        <v>14.210526315789474</v>
      </c>
      <c r="L158" s="62">
        <v>0.5</v>
      </c>
      <c r="M158" s="64">
        <v>22.0621712662393</v>
      </c>
      <c r="N158" s="64">
        <v>83.1518396609865</v>
      </c>
      <c r="O158" s="62">
        <v>1</v>
      </c>
    </row>
    <row r="159" spans="2:15" ht="15" customHeight="1">
      <c r="B159" s="62">
        <v>83</v>
      </c>
      <c r="C159" s="63" t="s">
        <v>132</v>
      </c>
      <c r="D159" s="63" t="s">
        <v>86</v>
      </c>
      <c r="E159" s="62">
        <v>1</v>
      </c>
      <c r="F159" s="62">
        <v>5</v>
      </c>
      <c r="G159" s="62">
        <v>0.3</v>
      </c>
      <c r="H159" s="62">
        <v>0.3</v>
      </c>
      <c r="I159" s="62">
        <v>0.03</v>
      </c>
      <c r="J159" s="62">
        <v>0.027</v>
      </c>
      <c r="K159" s="99">
        <f t="shared" si="10"/>
        <v>14.210526315789474</v>
      </c>
      <c r="L159" s="62">
        <v>0.5</v>
      </c>
      <c r="M159" s="64">
        <v>22.0624943939816</v>
      </c>
      <c r="N159" s="64">
        <v>83.1512804014324</v>
      </c>
      <c r="O159" s="62">
        <v>1</v>
      </c>
    </row>
    <row r="160" spans="2:15" ht="15" customHeight="1">
      <c r="B160" s="62">
        <v>84</v>
      </c>
      <c r="C160" s="63" t="s">
        <v>132</v>
      </c>
      <c r="D160" s="63" t="s">
        <v>86</v>
      </c>
      <c r="E160" s="62">
        <v>1</v>
      </c>
      <c r="F160" s="62">
        <v>5</v>
      </c>
      <c r="G160" s="62">
        <v>0.3</v>
      </c>
      <c r="H160" s="62">
        <v>0.3</v>
      </c>
      <c r="I160" s="62">
        <v>0.03</v>
      </c>
      <c r="J160" s="62">
        <v>0.027</v>
      </c>
      <c r="K160" s="99">
        <f t="shared" si="10"/>
        <v>14.210526315789474</v>
      </c>
      <c r="L160" s="62">
        <v>0.5</v>
      </c>
      <c r="M160" s="64">
        <v>22.062544105942</v>
      </c>
      <c r="N160" s="64">
        <v>83.1520882207883</v>
      </c>
      <c r="O160" s="62">
        <v>1</v>
      </c>
    </row>
    <row r="161" spans="2:15" ht="15" customHeight="1">
      <c r="B161" s="62">
        <v>85</v>
      </c>
      <c r="C161" s="63" t="s">
        <v>132</v>
      </c>
      <c r="D161" s="63" t="s">
        <v>86</v>
      </c>
      <c r="E161" s="62">
        <v>1</v>
      </c>
      <c r="F161" s="62">
        <v>5</v>
      </c>
      <c r="G161" s="62">
        <v>0.3</v>
      </c>
      <c r="H161" s="62">
        <v>0.3</v>
      </c>
      <c r="I161" s="62">
        <v>0.03</v>
      </c>
      <c r="J161" s="62">
        <v>0.027</v>
      </c>
      <c r="K161" s="99">
        <f t="shared" si="10"/>
        <v>14.210526315789474</v>
      </c>
      <c r="L161" s="62">
        <v>0.5</v>
      </c>
      <c r="M161" s="64">
        <v>22.062407398051</v>
      </c>
      <c r="N161" s="64">
        <v>83.1503607301657</v>
      </c>
      <c r="O161" s="62">
        <v>1</v>
      </c>
    </row>
    <row r="162" spans="2:15" ht="15" customHeight="1">
      <c r="B162" s="62">
        <v>86</v>
      </c>
      <c r="C162" s="63" t="s">
        <v>132</v>
      </c>
      <c r="D162" s="63" t="s">
        <v>86</v>
      </c>
      <c r="E162" s="62">
        <v>1</v>
      </c>
      <c r="F162" s="62">
        <v>5</v>
      </c>
      <c r="G162" s="62">
        <v>0.3</v>
      </c>
      <c r="H162" s="62">
        <v>0.3</v>
      </c>
      <c r="I162" s="62">
        <v>0.03</v>
      </c>
      <c r="J162" s="62">
        <v>0.027</v>
      </c>
      <c r="K162" s="99">
        <f t="shared" si="10"/>
        <v>14.210526315789474</v>
      </c>
      <c r="L162" s="62">
        <v>0.5</v>
      </c>
      <c r="M162" s="64">
        <v>22.0620842703087</v>
      </c>
      <c r="N162" s="64">
        <v>83.1500376024233</v>
      </c>
      <c r="O162" s="62">
        <v>1</v>
      </c>
    </row>
    <row r="163" spans="2:15" ht="15" customHeight="1">
      <c r="B163" s="62">
        <v>87</v>
      </c>
      <c r="C163" s="63" t="s">
        <v>132</v>
      </c>
      <c r="D163" s="63" t="s">
        <v>86</v>
      </c>
      <c r="E163" s="62">
        <v>1</v>
      </c>
      <c r="F163" s="62">
        <v>5</v>
      </c>
      <c r="G163" s="62">
        <v>0.3</v>
      </c>
      <c r="H163" s="62">
        <v>0.3</v>
      </c>
      <c r="I163" s="62">
        <v>0.03</v>
      </c>
      <c r="J163" s="62">
        <v>0.027</v>
      </c>
      <c r="K163" s="99">
        <f t="shared" si="10"/>
        <v>14.210526315789474</v>
      </c>
      <c r="L163" s="62">
        <v>0.5</v>
      </c>
      <c r="M163" s="64">
        <v>22.0621215542789</v>
      </c>
      <c r="N163" s="64">
        <v>83.150124598354</v>
      </c>
      <c r="O163" s="62">
        <v>1</v>
      </c>
    </row>
    <row r="164" spans="2:15" ht="15" customHeight="1">
      <c r="B164" s="62">
        <v>88</v>
      </c>
      <c r="C164" s="63" t="s">
        <v>132</v>
      </c>
      <c r="D164" s="63" t="s">
        <v>86</v>
      </c>
      <c r="E164" s="62">
        <v>1</v>
      </c>
      <c r="F164" s="62">
        <v>5</v>
      </c>
      <c r="G164" s="62">
        <v>0.3</v>
      </c>
      <c r="H164" s="62">
        <v>0.3</v>
      </c>
      <c r="I164" s="62">
        <v>0.03</v>
      </c>
      <c r="J164" s="62">
        <v>0.027</v>
      </c>
      <c r="K164" s="99">
        <f t="shared" si="10"/>
        <v>14.210526315789474</v>
      </c>
      <c r="L164" s="62">
        <v>0.5</v>
      </c>
      <c r="M164" s="64">
        <v>22.0622955461402</v>
      </c>
      <c r="N164" s="64">
        <v>83.1500748863936</v>
      </c>
      <c r="O164" s="62">
        <v>1</v>
      </c>
    </row>
    <row r="165" spans="2:15" ht="15" customHeight="1">
      <c r="B165" s="62">
        <v>89</v>
      </c>
      <c r="C165" s="63" t="s">
        <v>132</v>
      </c>
      <c r="D165" s="63" t="s">
        <v>86</v>
      </c>
      <c r="E165" s="62">
        <v>1</v>
      </c>
      <c r="F165" s="62">
        <v>5</v>
      </c>
      <c r="G165" s="62">
        <v>0.3</v>
      </c>
      <c r="H165" s="62">
        <v>0.3</v>
      </c>
      <c r="I165" s="62">
        <v>0.03</v>
      </c>
      <c r="J165" s="62">
        <v>0.027</v>
      </c>
      <c r="K165" s="99">
        <f t="shared" si="10"/>
        <v>14.210526315789474</v>
      </c>
      <c r="L165" s="62">
        <v>0.5</v>
      </c>
      <c r="M165" s="64">
        <v>22.0624571100114</v>
      </c>
      <c r="N165" s="64">
        <v>83.1518520889766</v>
      </c>
      <c r="O165" s="62">
        <v>1</v>
      </c>
    </row>
    <row r="166" spans="2:15" ht="15" customHeight="1">
      <c r="B166" s="62">
        <v>90</v>
      </c>
      <c r="C166" s="63" t="s">
        <v>132</v>
      </c>
      <c r="D166" s="63" t="s">
        <v>86</v>
      </c>
      <c r="E166" s="62">
        <v>1</v>
      </c>
      <c r="F166" s="62">
        <v>5</v>
      </c>
      <c r="G166" s="62">
        <v>0.3</v>
      </c>
      <c r="H166" s="62">
        <v>0.3</v>
      </c>
      <c r="I166" s="62">
        <v>0.03</v>
      </c>
      <c r="J166" s="62">
        <v>0.027</v>
      </c>
      <c r="K166" s="99">
        <f t="shared" si="10"/>
        <v>14.210526315789474</v>
      </c>
      <c r="L166" s="62">
        <v>0.5</v>
      </c>
      <c r="M166" s="64">
        <v>22.0617735705564</v>
      </c>
      <c r="N166" s="64">
        <v>83.1519763688775</v>
      </c>
      <c r="O166" s="62">
        <v>1</v>
      </c>
    </row>
    <row r="167" spans="2:15" ht="15" customHeight="1">
      <c r="B167" s="62">
        <v>91</v>
      </c>
      <c r="C167" s="63" t="s">
        <v>90</v>
      </c>
      <c r="D167" s="63" t="s">
        <v>86</v>
      </c>
      <c r="E167" s="62">
        <v>1</v>
      </c>
      <c r="F167" s="62">
        <v>25</v>
      </c>
      <c r="G167" s="100" t="s">
        <v>175</v>
      </c>
      <c r="H167" s="100">
        <v>3</v>
      </c>
      <c r="I167" s="62">
        <v>0.37785</v>
      </c>
      <c r="J167" s="62">
        <v>0.36651</v>
      </c>
      <c r="K167" s="99">
        <f aca="true" t="shared" si="11" ref="K141:K204">J167/0.0019</f>
        <v>192.9</v>
      </c>
      <c r="L167" s="62">
        <v>1.5</v>
      </c>
      <c r="M167" s="64">
        <v>22.0676395818792</v>
      </c>
      <c r="N167" s="64">
        <v>83.1489812232656</v>
      </c>
      <c r="O167" s="62">
        <v>1</v>
      </c>
    </row>
    <row r="168" spans="2:15" ht="15" customHeight="1">
      <c r="B168" s="62">
        <v>92</v>
      </c>
      <c r="C168" s="63" t="s">
        <v>90</v>
      </c>
      <c r="D168" s="63" t="s">
        <v>86</v>
      </c>
      <c r="E168" s="62">
        <v>1</v>
      </c>
      <c r="F168" s="62">
        <v>25</v>
      </c>
      <c r="G168" s="100" t="s">
        <v>175</v>
      </c>
      <c r="H168" s="100">
        <v>3</v>
      </c>
      <c r="I168" s="62">
        <v>0.37785</v>
      </c>
      <c r="J168" s="62">
        <v>0.36651</v>
      </c>
      <c r="K168" s="99">
        <f t="shared" si="11"/>
        <v>192.9</v>
      </c>
      <c r="L168" s="62">
        <v>1.5</v>
      </c>
      <c r="M168" s="64">
        <v>22.0663097869395</v>
      </c>
      <c r="N168" s="64">
        <v>83.1478627041574</v>
      </c>
      <c r="O168" s="62">
        <v>1</v>
      </c>
    </row>
    <row r="169" spans="2:15" ht="15" customHeight="1">
      <c r="B169" s="62">
        <v>93</v>
      </c>
      <c r="C169" s="63" t="s">
        <v>90</v>
      </c>
      <c r="D169" s="63" t="s">
        <v>86</v>
      </c>
      <c r="E169" s="62">
        <v>1</v>
      </c>
      <c r="F169" s="62">
        <v>25</v>
      </c>
      <c r="G169" s="100" t="s">
        <v>175</v>
      </c>
      <c r="H169" s="100">
        <v>3</v>
      </c>
      <c r="I169" s="62">
        <v>0.37785</v>
      </c>
      <c r="J169" s="62">
        <v>0.36651</v>
      </c>
      <c r="K169" s="99">
        <f t="shared" si="11"/>
        <v>192.9</v>
      </c>
      <c r="L169" s="62">
        <v>1.5</v>
      </c>
      <c r="M169" s="64">
        <v>22.0664962067909</v>
      </c>
      <c r="N169" s="64">
        <v>83.1480864079791</v>
      </c>
      <c r="O169" s="62">
        <v>1</v>
      </c>
    </row>
    <row r="170" spans="2:15" ht="15" customHeight="1">
      <c r="B170" s="62">
        <v>94</v>
      </c>
      <c r="C170" s="63" t="s">
        <v>90</v>
      </c>
      <c r="D170" s="63" t="s">
        <v>86</v>
      </c>
      <c r="E170" s="62">
        <v>1</v>
      </c>
      <c r="F170" s="62">
        <v>25</v>
      </c>
      <c r="G170" s="100" t="s">
        <v>175</v>
      </c>
      <c r="H170" s="100">
        <v>3</v>
      </c>
      <c r="I170" s="62">
        <v>0.37785</v>
      </c>
      <c r="J170" s="62">
        <v>0.36651</v>
      </c>
      <c r="K170" s="99">
        <f t="shared" si="11"/>
        <v>192.9</v>
      </c>
      <c r="L170" s="62">
        <v>1.5</v>
      </c>
      <c r="M170" s="64">
        <v>22.067602297909</v>
      </c>
      <c r="N170" s="64">
        <v>83.1490557912061</v>
      </c>
      <c r="O170" s="62">
        <v>1</v>
      </c>
    </row>
    <row r="171" spans="2:15" ht="15" customHeight="1">
      <c r="B171" s="62">
        <v>95</v>
      </c>
      <c r="C171" s="63" t="s">
        <v>90</v>
      </c>
      <c r="D171" s="63" t="s">
        <v>86</v>
      </c>
      <c r="E171" s="62">
        <v>1</v>
      </c>
      <c r="F171" s="62">
        <v>25</v>
      </c>
      <c r="G171" s="100" t="s">
        <v>175</v>
      </c>
      <c r="H171" s="100">
        <v>3</v>
      </c>
      <c r="I171" s="62">
        <v>0.37785</v>
      </c>
      <c r="J171" s="62">
        <v>0.36651</v>
      </c>
      <c r="K171" s="99">
        <f t="shared" si="11"/>
        <v>192.9</v>
      </c>
      <c r="L171" s="62">
        <v>1.5</v>
      </c>
      <c r="M171" s="64">
        <v>22.0675898699189</v>
      </c>
      <c r="N171" s="64">
        <v>83.1494162029188</v>
      </c>
      <c r="O171" s="62">
        <v>1</v>
      </c>
    </row>
    <row r="172" spans="2:15" ht="15" customHeight="1">
      <c r="B172" s="62">
        <v>96</v>
      </c>
      <c r="C172" s="63" t="s">
        <v>90</v>
      </c>
      <c r="D172" s="63" t="s">
        <v>86</v>
      </c>
      <c r="E172" s="62">
        <v>1</v>
      </c>
      <c r="F172" s="62">
        <v>25</v>
      </c>
      <c r="G172" s="100" t="s">
        <v>175</v>
      </c>
      <c r="H172" s="100">
        <v>3</v>
      </c>
      <c r="I172" s="62">
        <v>0.37785</v>
      </c>
      <c r="J172" s="62">
        <v>0.36651</v>
      </c>
      <c r="K172" s="99">
        <f t="shared" si="11"/>
        <v>192.9</v>
      </c>
      <c r="L172" s="62">
        <v>1.5</v>
      </c>
      <c r="M172" s="64">
        <v>22.0664837788008</v>
      </c>
      <c r="N172" s="64">
        <v>83.1478627041574</v>
      </c>
      <c r="O172" s="62">
        <v>1</v>
      </c>
    </row>
    <row r="173" spans="2:15" ht="15" customHeight="1">
      <c r="B173" s="62">
        <v>97</v>
      </c>
      <c r="C173" s="63" t="s">
        <v>90</v>
      </c>
      <c r="D173" s="63" t="s">
        <v>86</v>
      </c>
      <c r="E173" s="62">
        <v>1</v>
      </c>
      <c r="F173" s="62">
        <v>25</v>
      </c>
      <c r="G173" s="100" t="s">
        <v>175</v>
      </c>
      <c r="H173" s="100">
        <v>3</v>
      </c>
      <c r="I173" s="62">
        <v>0.37785</v>
      </c>
      <c r="J173" s="62">
        <v>0.36651</v>
      </c>
      <c r="K173" s="99">
        <f t="shared" si="11"/>
        <v>192.9</v>
      </c>
      <c r="L173" s="62">
        <v>1.5</v>
      </c>
      <c r="M173" s="64">
        <v>22.0676892938396</v>
      </c>
      <c r="N173" s="64">
        <v>83.1499257505125</v>
      </c>
      <c r="O173" s="62">
        <v>1</v>
      </c>
    </row>
    <row r="174" spans="2:15" ht="15" customHeight="1">
      <c r="B174" s="62">
        <v>98</v>
      </c>
      <c r="C174" s="63" t="s">
        <v>90</v>
      </c>
      <c r="D174" s="63" t="s">
        <v>86</v>
      </c>
      <c r="E174" s="62">
        <v>1</v>
      </c>
      <c r="F174" s="62">
        <v>25</v>
      </c>
      <c r="G174" s="100" t="s">
        <v>175</v>
      </c>
      <c r="H174" s="100">
        <v>3</v>
      </c>
      <c r="I174" s="62">
        <v>0.37785</v>
      </c>
      <c r="J174" s="62">
        <v>0.36651</v>
      </c>
      <c r="K174" s="99">
        <f t="shared" si="11"/>
        <v>192.9</v>
      </c>
      <c r="L174" s="62">
        <v>1.5</v>
      </c>
      <c r="M174" s="64">
        <v>22.0676520098693</v>
      </c>
      <c r="N174" s="64">
        <v>83.1487078074836</v>
      </c>
      <c r="O174" s="62">
        <v>1</v>
      </c>
    </row>
    <row r="175" spans="2:15" ht="15" customHeight="1">
      <c r="B175" s="62">
        <v>99</v>
      </c>
      <c r="C175" s="63" t="s">
        <v>90</v>
      </c>
      <c r="D175" s="63" t="s">
        <v>86</v>
      </c>
      <c r="E175" s="62">
        <v>1</v>
      </c>
      <c r="F175" s="62">
        <v>25</v>
      </c>
      <c r="G175" s="100" t="s">
        <v>175</v>
      </c>
      <c r="H175" s="100">
        <v>3</v>
      </c>
      <c r="I175" s="62">
        <v>0.37785</v>
      </c>
      <c r="J175" s="62">
        <v>0.36651</v>
      </c>
      <c r="K175" s="99">
        <f t="shared" si="11"/>
        <v>192.9</v>
      </c>
      <c r="L175" s="62">
        <v>1.5</v>
      </c>
      <c r="M175" s="64">
        <v>22.0659493752269</v>
      </c>
      <c r="N175" s="64">
        <v>83.1482231158701</v>
      </c>
      <c r="O175" s="62">
        <v>1</v>
      </c>
    </row>
    <row r="176" spans="2:15" ht="15" customHeight="1">
      <c r="B176" s="62">
        <v>100</v>
      </c>
      <c r="C176" s="63" t="s">
        <v>90</v>
      </c>
      <c r="D176" s="63" t="s">
        <v>86</v>
      </c>
      <c r="E176" s="62">
        <v>1</v>
      </c>
      <c r="F176" s="62">
        <v>25</v>
      </c>
      <c r="G176" s="100" t="s">
        <v>175</v>
      </c>
      <c r="H176" s="100">
        <v>3</v>
      </c>
      <c r="I176" s="62">
        <v>0.37785</v>
      </c>
      <c r="J176" s="62">
        <v>0.36651</v>
      </c>
      <c r="K176" s="99">
        <f t="shared" si="11"/>
        <v>192.9</v>
      </c>
      <c r="L176" s="62">
        <v>1.5</v>
      </c>
      <c r="M176" s="64">
        <v>22.0662476469891</v>
      </c>
      <c r="N176" s="64">
        <v>83.1495156268395</v>
      </c>
      <c r="O176" s="62">
        <v>1</v>
      </c>
    </row>
    <row r="177" spans="2:15" ht="15" customHeight="1">
      <c r="B177" s="62">
        <v>101</v>
      </c>
      <c r="C177" s="63" t="s">
        <v>90</v>
      </c>
      <c r="D177" s="63" t="s">
        <v>86</v>
      </c>
      <c r="E177" s="62">
        <v>1</v>
      </c>
      <c r="F177" s="62">
        <v>25</v>
      </c>
      <c r="G177" s="100" t="s">
        <v>175</v>
      </c>
      <c r="H177" s="100">
        <v>3</v>
      </c>
      <c r="I177" s="62">
        <v>0.37785</v>
      </c>
      <c r="J177" s="62">
        <v>0.36651</v>
      </c>
      <c r="K177" s="99">
        <f t="shared" si="11"/>
        <v>192.9</v>
      </c>
      <c r="L177" s="62">
        <v>1.5</v>
      </c>
      <c r="M177" s="64">
        <v>22.0664713508107</v>
      </c>
      <c r="N177" s="64">
        <v>83.1497393306611</v>
      </c>
      <c r="O177" s="62">
        <v>1</v>
      </c>
    </row>
    <row r="178" spans="2:15" ht="15" customHeight="1">
      <c r="B178" s="62">
        <v>102</v>
      </c>
      <c r="C178" s="63" t="s">
        <v>90</v>
      </c>
      <c r="D178" s="63" t="s">
        <v>86</v>
      </c>
      <c r="E178" s="62">
        <v>1</v>
      </c>
      <c r="F178" s="62">
        <v>25</v>
      </c>
      <c r="G178" s="100" t="s">
        <v>175</v>
      </c>
      <c r="H178" s="100">
        <v>3</v>
      </c>
      <c r="I178" s="62">
        <v>0.37785</v>
      </c>
      <c r="J178" s="62">
        <v>0.36651</v>
      </c>
      <c r="K178" s="99">
        <f t="shared" si="11"/>
        <v>192.9</v>
      </c>
      <c r="L178" s="62">
        <v>1.5</v>
      </c>
      <c r="M178" s="64">
        <v>22.0677514337901</v>
      </c>
      <c r="N178" s="64">
        <v>83.1497144746809</v>
      </c>
      <c r="O178" s="62">
        <v>1</v>
      </c>
    </row>
    <row r="179" spans="2:15" ht="15" customHeight="1">
      <c r="B179" s="62">
        <v>103</v>
      </c>
      <c r="C179" s="63" t="s">
        <v>90</v>
      </c>
      <c r="D179" s="63" t="s">
        <v>86</v>
      </c>
      <c r="E179" s="62">
        <v>1</v>
      </c>
      <c r="F179" s="62">
        <v>25</v>
      </c>
      <c r="G179" s="100" t="s">
        <v>175</v>
      </c>
      <c r="H179" s="100">
        <v>3</v>
      </c>
      <c r="I179" s="62">
        <v>0.37785</v>
      </c>
      <c r="J179" s="62">
        <v>0.36651</v>
      </c>
      <c r="K179" s="99">
        <f t="shared" si="11"/>
        <v>192.9</v>
      </c>
      <c r="L179" s="62">
        <v>1.5</v>
      </c>
      <c r="M179" s="64">
        <v>22.0662725029693</v>
      </c>
      <c r="N179" s="64">
        <v>83.1478378481772</v>
      </c>
      <c r="O179" s="62">
        <v>1</v>
      </c>
    </row>
    <row r="180" spans="2:15" ht="15" customHeight="1">
      <c r="B180" s="62">
        <v>104</v>
      </c>
      <c r="C180" s="63" t="s">
        <v>90</v>
      </c>
      <c r="D180" s="63" t="s">
        <v>86</v>
      </c>
      <c r="E180" s="62">
        <v>1</v>
      </c>
      <c r="F180" s="62">
        <v>25</v>
      </c>
      <c r="G180" s="100" t="s">
        <v>175</v>
      </c>
      <c r="H180" s="100">
        <v>3</v>
      </c>
      <c r="I180" s="62">
        <v>0.37785</v>
      </c>
      <c r="J180" s="62">
        <v>0.36651</v>
      </c>
      <c r="K180" s="99">
        <f t="shared" si="11"/>
        <v>192.9</v>
      </c>
      <c r="L180" s="62">
        <v>1.5</v>
      </c>
      <c r="M180" s="64">
        <v>22.066782050563</v>
      </c>
      <c r="N180" s="64">
        <v>83.147663856316</v>
      </c>
      <c r="O180" s="62">
        <v>1</v>
      </c>
    </row>
    <row r="181" spans="2:15" ht="15" customHeight="1">
      <c r="B181" s="62">
        <v>105</v>
      </c>
      <c r="C181" s="63" t="s">
        <v>90</v>
      </c>
      <c r="D181" s="63" t="s">
        <v>86</v>
      </c>
      <c r="E181" s="62">
        <v>1</v>
      </c>
      <c r="F181" s="62">
        <v>25</v>
      </c>
      <c r="G181" s="100" t="s">
        <v>175</v>
      </c>
      <c r="H181" s="100">
        <v>3</v>
      </c>
      <c r="I181" s="62">
        <v>0.37785</v>
      </c>
      <c r="J181" s="62">
        <v>0.36651</v>
      </c>
      <c r="K181" s="99">
        <f t="shared" si="11"/>
        <v>192.9</v>
      </c>
      <c r="L181" s="62">
        <v>1.5</v>
      </c>
      <c r="M181" s="64">
        <v>22.0661979350287</v>
      </c>
      <c r="N181" s="64">
        <v>83.1489439392953</v>
      </c>
      <c r="O181" s="62">
        <v>1</v>
      </c>
    </row>
    <row r="182" spans="2:15" ht="15" customHeight="1">
      <c r="B182" s="62">
        <v>106</v>
      </c>
      <c r="C182" s="63" t="s">
        <v>90</v>
      </c>
      <c r="D182" s="63" t="s">
        <v>86</v>
      </c>
      <c r="E182" s="62">
        <v>1</v>
      </c>
      <c r="F182" s="62">
        <v>25</v>
      </c>
      <c r="G182" s="100" t="s">
        <v>175</v>
      </c>
      <c r="H182" s="100">
        <v>3</v>
      </c>
      <c r="I182" s="62">
        <v>0.37785</v>
      </c>
      <c r="J182" s="62">
        <v>0.36651</v>
      </c>
      <c r="K182" s="99">
        <f t="shared" si="11"/>
        <v>192.9</v>
      </c>
      <c r="L182" s="62">
        <v>1.5</v>
      </c>
      <c r="M182" s="64">
        <v>22.0668441905134</v>
      </c>
      <c r="N182" s="64">
        <v>83.1488320873845</v>
      </c>
      <c r="O182" s="62">
        <v>1</v>
      </c>
    </row>
    <row r="183" spans="2:15" ht="15" customHeight="1">
      <c r="B183" s="62">
        <v>107</v>
      </c>
      <c r="C183" s="63" t="s">
        <v>90</v>
      </c>
      <c r="D183" s="63" t="s">
        <v>86</v>
      </c>
      <c r="E183" s="62">
        <v>1</v>
      </c>
      <c r="F183" s="62">
        <v>25</v>
      </c>
      <c r="G183" s="100" t="s">
        <v>175</v>
      </c>
      <c r="H183" s="100">
        <v>3</v>
      </c>
      <c r="I183" s="62">
        <v>0.37785</v>
      </c>
      <c r="J183" s="62">
        <v>0.36651</v>
      </c>
      <c r="K183" s="99">
        <f t="shared" si="11"/>
        <v>192.9</v>
      </c>
      <c r="L183" s="62">
        <v>1.5</v>
      </c>
      <c r="M183" s="64">
        <v>22.0663097869395</v>
      </c>
      <c r="N183" s="64">
        <v>83.1480615519989</v>
      </c>
      <c r="O183" s="62">
        <v>1</v>
      </c>
    </row>
    <row r="184" spans="2:15" ht="15" customHeight="1">
      <c r="B184" s="62">
        <v>108</v>
      </c>
      <c r="C184" s="63" t="s">
        <v>90</v>
      </c>
      <c r="D184" s="63" t="s">
        <v>86</v>
      </c>
      <c r="E184" s="62">
        <v>1</v>
      </c>
      <c r="F184" s="62">
        <v>25</v>
      </c>
      <c r="G184" s="100" t="s">
        <v>175</v>
      </c>
      <c r="H184" s="100">
        <v>3</v>
      </c>
      <c r="I184" s="62">
        <v>0.37785</v>
      </c>
      <c r="J184" s="62">
        <v>0.36651</v>
      </c>
      <c r="K184" s="99">
        <f t="shared" si="11"/>
        <v>192.9</v>
      </c>
      <c r="L184" s="62">
        <v>1.5</v>
      </c>
      <c r="M184" s="64">
        <v>22.0671176062954</v>
      </c>
      <c r="N184" s="64">
        <v>83.1494907708593</v>
      </c>
      <c r="O184" s="62">
        <v>1</v>
      </c>
    </row>
    <row r="185" spans="2:15" ht="15" customHeight="1">
      <c r="B185" s="62">
        <v>109</v>
      </c>
      <c r="C185" s="63" t="s">
        <v>90</v>
      </c>
      <c r="D185" s="63" t="s">
        <v>86</v>
      </c>
      <c r="E185" s="62">
        <v>1</v>
      </c>
      <c r="F185" s="62">
        <v>25</v>
      </c>
      <c r="G185" s="100" t="s">
        <v>175</v>
      </c>
      <c r="H185" s="100">
        <v>3</v>
      </c>
      <c r="I185" s="62">
        <v>0.37785</v>
      </c>
      <c r="J185" s="62">
        <v>0.36651</v>
      </c>
      <c r="K185" s="99">
        <f t="shared" si="11"/>
        <v>192.9</v>
      </c>
      <c r="L185" s="62">
        <v>1.5</v>
      </c>
      <c r="M185" s="64">
        <v>22.0674531620279</v>
      </c>
      <c r="N185" s="64">
        <v>83.1493664909584</v>
      </c>
      <c r="O185" s="62">
        <v>2</v>
      </c>
    </row>
    <row r="186" spans="2:15" ht="15" customHeight="1">
      <c r="B186" s="62">
        <v>110</v>
      </c>
      <c r="C186" s="63" t="s">
        <v>90</v>
      </c>
      <c r="D186" s="63" t="s">
        <v>86</v>
      </c>
      <c r="E186" s="62">
        <v>1</v>
      </c>
      <c r="F186" s="62">
        <v>25</v>
      </c>
      <c r="G186" s="100" t="s">
        <v>175</v>
      </c>
      <c r="H186" s="100">
        <v>3</v>
      </c>
      <c r="I186" s="62">
        <v>0.37785</v>
      </c>
      <c r="J186" s="62">
        <v>0.36651</v>
      </c>
      <c r="K186" s="99">
        <f t="shared" si="11"/>
        <v>192.9</v>
      </c>
      <c r="L186" s="62">
        <v>1.5</v>
      </c>
      <c r="M186" s="64">
        <v>22.0675153019783</v>
      </c>
      <c r="N186" s="64">
        <v>83.1496150507602</v>
      </c>
      <c r="O186" s="62">
        <v>2</v>
      </c>
    </row>
    <row r="187" spans="2:15" ht="15" customHeight="1">
      <c r="B187" s="62">
        <v>111</v>
      </c>
      <c r="C187" s="63" t="s">
        <v>90</v>
      </c>
      <c r="D187" s="63" t="s">
        <v>86</v>
      </c>
      <c r="E187" s="62">
        <v>1</v>
      </c>
      <c r="F187" s="62">
        <v>25</v>
      </c>
      <c r="G187" s="100" t="s">
        <v>175</v>
      </c>
      <c r="H187" s="100">
        <v>3</v>
      </c>
      <c r="I187" s="62">
        <v>0.37785</v>
      </c>
      <c r="J187" s="62">
        <v>0.36651</v>
      </c>
      <c r="K187" s="99">
        <f t="shared" si="11"/>
        <v>192.9</v>
      </c>
      <c r="L187" s="62">
        <v>1.5</v>
      </c>
      <c r="M187" s="64">
        <v>22.0665583467413</v>
      </c>
      <c r="N187" s="64">
        <v>83.1477259962664</v>
      </c>
      <c r="O187" s="62">
        <v>2</v>
      </c>
    </row>
    <row r="188" spans="2:15" ht="15" customHeight="1">
      <c r="B188" s="62">
        <v>112</v>
      </c>
      <c r="C188" s="63" t="s">
        <v>90</v>
      </c>
      <c r="D188" s="63" t="s">
        <v>86</v>
      </c>
      <c r="E188" s="62">
        <v>1</v>
      </c>
      <c r="F188" s="62">
        <v>25</v>
      </c>
      <c r="G188" s="100" t="s">
        <v>175</v>
      </c>
      <c r="H188" s="100">
        <v>3</v>
      </c>
      <c r="I188" s="62">
        <v>0.37785</v>
      </c>
      <c r="J188" s="62">
        <v>0.36651</v>
      </c>
      <c r="K188" s="99">
        <f t="shared" si="11"/>
        <v>192.9</v>
      </c>
      <c r="L188" s="62">
        <v>1.5</v>
      </c>
      <c r="M188" s="64">
        <v>22.0675277299684</v>
      </c>
      <c r="N188" s="64">
        <v>83.1494410588989</v>
      </c>
      <c r="O188" s="62">
        <v>2</v>
      </c>
    </row>
    <row r="189" spans="2:15" ht="15" customHeight="1">
      <c r="B189" s="62">
        <v>113</v>
      </c>
      <c r="C189" s="63" t="s">
        <v>90</v>
      </c>
      <c r="D189" s="63" t="s">
        <v>86</v>
      </c>
      <c r="E189" s="62">
        <v>1</v>
      </c>
      <c r="F189" s="62">
        <v>25</v>
      </c>
      <c r="G189" s="100" t="s">
        <v>175</v>
      </c>
      <c r="H189" s="100">
        <v>3</v>
      </c>
      <c r="I189" s="62">
        <v>0.37785</v>
      </c>
      <c r="J189" s="62">
        <v>0.36651</v>
      </c>
      <c r="K189" s="99">
        <f t="shared" si="11"/>
        <v>192.9</v>
      </c>
      <c r="L189" s="62">
        <v>1.5</v>
      </c>
      <c r="M189" s="64">
        <v>22.0664713508107</v>
      </c>
      <c r="N189" s="64">
        <v>83.1476265723457</v>
      </c>
      <c r="O189" s="62">
        <v>2</v>
      </c>
    </row>
    <row r="190" spans="2:15" ht="15" customHeight="1">
      <c r="B190" s="62">
        <v>114</v>
      </c>
      <c r="C190" s="63" t="s">
        <v>90</v>
      </c>
      <c r="D190" s="63" t="s">
        <v>86</v>
      </c>
      <c r="E190" s="62">
        <v>1</v>
      </c>
      <c r="F190" s="62">
        <v>25</v>
      </c>
      <c r="G190" s="100" t="s">
        <v>175</v>
      </c>
      <c r="H190" s="100">
        <v>3</v>
      </c>
      <c r="I190" s="62">
        <v>0.37785</v>
      </c>
      <c r="J190" s="62">
        <v>0.36651</v>
      </c>
      <c r="K190" s="99">
        <f t="shared" si="11"/>
        <v>192.9</v>
      </c>
      <c r="L190" s="62">
        <v>1.5</v>
      </c>
      <c r="M190" s="64">
        <v>22.0666577706621</v>
      </c>
      <c r="N190" s="64">
        <v>83.1484592476818</v>
      </c>
      <c r="O190" s="62">
        <v>2</v>
      </c>
    </row>
    <row r="191" spans="2:15" ht="15" customHeight="1">
      <c r="B191" s="62">
        <v>115</v>
      </c>
      <c r="C191" s="63" t="s">
        <v>90</v>
      </c>
      <c r="D191" s="63" t="s">
        <v>86</v>
      </c>
      <c r="E191" s="62">
        <v>1</v>
      </c>
      <c r="F191" s="62">
        <v>25</v>
      </c>
      <c r="G191" s="100" t="s">
        <v>175</v>
      </c>
      <c r="H191" s="100">
        <v>3</v>
      </c>
      <c r="I191" s="62">
        <v>0.37785</v>
      </c>
      <c r="J191" s="62">
        <v>0.36651</v>
      </c>
      <c r="K191" s="99">
        <f t="shared" si="11"/>
        <v>192.9</v>
      </c>
      <c r="L191" s="62">
        <v>1.5</v>
      </c>
      <c r="M191" s="64">
        <v>22.0675898699189</v>
      </c>
      <c r="N191" s="64">
        <v>83.1496647627206</v>
      </c>
      <c r="O191" s="62">
        <v>2</v>
      </c>
    </row>
    <row r="192" spans="2:15" ht="15" customHeight="1">
      <c r="B192" s="62">
        <v>116</v>
      </c>
      <c r="C192" s="63" t="s">
        <v>90</v>
      </c>
      <c r="D192" s="63" t="s">
        <v>86</v>
      </c>
      <c r="E192" s="62">
        <v>1</v>
      </c>
      <c r="F192" s="62">
        <v>25</v>
      </c>
      <c r="G192" s="100" t="s">
        <v>175</v>
      </c>
      <c r="H192" s="100">
        <v>3</v>
      </c>
      <c r="I192" s="62">
        <v>0.37785</v>
      </c>
      <c r="J192" s="62">
        <v>0.36651</v>
      </c>
      <c r="K192" s="99">
        <f t="shared" si="11"/>
        <v>192.9</v>
      </c>
      <c r="L192" s="62">
        <v>1.5</v>
      </c>
      <c r="M192" s="64">
        <v>22.0666204866918</v>
      </c>
      <c r="N192" s="64">
        <v>83.1480491240088</v>
      </c>
      <c r="O192" s="62">
        <v>2</v>
      </c>
    </row>
    <row r="193" spans="2:15" ht="15" customHeight="1">
      <c r="B193" s="62">
        <v>117</v>
      </c>
      <c r="C193" s="63" t="s">
        <v>90</v>
      </c>
      <c r="D193" s="63" t="s">
        <v>86</v>
      </c>
      <c r="E193" s="62">
        <v>1</v>
      </c>
      <c r="F193" s="62">
        <v>25</v>
      </c>
      <c r="G193" s="100" t="s">
        <v>175</v>
      </c>
      <c r="H193" s="100">
        <v>3</v>
      </c>
      <c r="I193" s="62">
        <v>0.37785</v>
      </c>
      <c r="J193" s="62">
        <v>0.36651</v>
      </c>
      <c r="K193" s="99">
        <f t="shared" si="11"/>
        <v>192.9</v>
      </c>
      <c r="L193" s="62">
        <v>1.5</v>
      </c>
      <c r="M193" s="64">
        <v>22.0675028739882</v>
      </c>
      <c r="N193" s="64">
        <v>83.1496647627206</v>
      </c>
      <c r="O193" s="62">
        <v>2</v>
      </c>
    </row>
    <row r="194" spans="2:15" ht="15" customHeight="1">
      <c r="B194" s="62">
        <v>118</v>
      </c>
      <c r="C194" s="63" t="s">
        <v>90</v>
      </c>
      <c r="D194" s="63" t="s">
        <v>86</v>
      </c>
      <c r="E194" s="62">
        <v>1</v>
      </c>
      <c r="F194" s="62">
        <v>25</v>
      </c>
      <c r="G194" s="100" t="s">
        <v>175</v>
      </c>
      <c r="H194" s="100">
        <v>3</v>
      </c>
      <c r="I194" s="62">
        <v>0.37785</v>
      </c>
      <c r="J194" s="62">
        <v>0.36651</v>
      </c>
      <c r="K194" s="99">
        <f t="shared" si="11"/>
        <v>192.9</v>
      </c>
      <c r="L194" s="62">
        <v>1.5</v>
      </c>
      <c r="M194" s="64">
        <v>22.0667323386026</v>
      </c>
      <c r="N194" s="64">
        <v>83.1478502761673</v>
      </c>
      <c r="O194" s="62">
        <v>2</v>
      </c>
    </row>
    <row r="195" spans="2:15" ht="15" customHeight="1">
      <c r="B195" s="62">
        <v>119</v>
      </c>
      <c r="C195" s="63" t="s">
        <v>90</v>
      </c>
      <c r="D195" s="63" t="s">
        <v>86</v>
      </c>
      <c r="E195" s="62">
        <v>1</v>
      </c>
      <c r="F195" s="62">
        <v>25</v>
      </c>
      <c r="G195" s="100" t="s">
        <v>175</v>
      </c>
      <c r="H195" s="100">
        <v>3</v>
      </c>
      <c r="I195" s="62">
        <v>0.37785</v>
      </c>
      <c r="J195" s="62">
        <v>0.36651</v>
      </c>
      <c r="K195" s="99">
        <f t="shared" si="11"/>
        <v>192.9</v>
      </c>
      <c r="L195" s="62">
        <v>1.5</v>
      </c>
      <c r="M195" s="64">
        <v>22.0675277299684</v>
      </c>
      <c r="N195" s="64">
        <v>83.1500376024233</v>
      </c>
      <c r="O195" s="62">
        <v>2</v>
      </c>
    </row>
    <row r="196" spans="2:15" ht="15" customHeight="1">
      <c r="B196" s="62">
        <v>120</v>
      </c>
      <c r="C196" s="63" t="s">
        <v>90</v>
      </c>
      <c r="D196" s="63" t="s">
        <v>86</v>
      </c>
      <c r="E196" s="62">
        <v>1</v>
      </c>
      <c r="F196" s="62">
        <v>25</v>
      </c>
      <c r="G196" s="100" t="s">
        <v>175</v>
      </c>
      <c r="H196" s="100">
        <v>3</v>
      </c>
      <c r="I196" s="62">
        <v>0.37785</v>
      </c>
      <c r="J196" s="62">
        <v>0.36651</v>
      </c>
      <c r="K196" s="99">
        <f t="shared" si="11"/>
        <v>192.9</v>
      </c>
      <c r="L196" s="62">
        <v>1.5</v>
      </c>
      <c r="M196" s="64">
        <v>22.0667199106125</v>
      </c>
      <c r="N196" s="64">
        <v>83.1487575194439</v>
      </c>
      <c r="O196" s="62">
        <v>2</v>
      </c>
    </row>
    <row r="197" spans="2:15" ht="15" customHeight="1">
      <c r="B197" s="62">
        <v>121</v>
      </c>
      <c r="C197" s="63" t="s">
        <v>133</v>
      </c>
      <c r="D197" s="63" t="s">
        <v>86</v>
      </c>
      <c r="E197" s="62">
        <v>1</v>
      </c>
      <c r="F197" s="100">
        <v>15</v>
      </c>
      <c r="G197" s="100" t="s">
        <v>176</v>
      </c>
      <c r="H197" s="100">
        <v>1.6</v>
      </c>
      <c r="I197" s="62">
        <v>10.78</v>
      </c>
      <c r="J197" s="62">
        <v>3.51</v>
      </c>
      <c r="K197" s="99">
        <f t="shared" si="11"/>
        <v>1847.3684210526314</v>
      </c>
      <c r="L197" s="62">
        <v>15</v>
      </c>
      <c r="M197" s="64">
        <v>22.0692179366208</v>
      </c>
      <c r="N197" s="64">
        <v>83.1511064095711</v>
      </c>
      <c r="O197" s="62">
        <v>7</v>
      </c>
    </row>
    <row r="198" spans="2:15" ht="15" customHeight="1">
      <c r="B198" s="62">
        <v>122</v>
      </c>
      <c r="C198" s="63" t="s">
        <v>134</v>
      </c>
      <c r="D198" s="63" t="s">
        <v>86</v>
      </c>
      <c r="E198" s="62">
        <v>1</v>
      </c>
      <c r="F198" s="100">
        <v>30</v>
      </c>
      <c r="G198" s="100" t="s">
        <v>175</v>
      </c>
      <c r="H198" s="100">
        <v>3</v>
      </c>
      <c r="I198" s="62">
        <v>0.45342</v>
      </c>
      <c r="J198" s="62">
        <v>0.43981</v>
      </c>
      <c r="K198" s="99">
        <f t="shared" si="11"/>
        <v>231.47894736842105</v>
      </c>
      <c r="L198" s="62">
        <v>2</v>
      </c>
      <c r="M198" s="64">
        <v>22.0673785940873</v>
      </c>
      <c r="N198" s="64">
        <v>83.149030935226</v>
      </c>
      <c r="O198" s="62">
        <v>2</v>
      </c>
    </row>
    <row r="199" spans="2:15" ht="15" customHeight="1">
      <c r="B199" s="62">
        <v>123</v>
      </c>
      <c r="C199" s="63" t="s">
        <v>83</v>
      </c>
      <c r="D199" s="63" t="s">
        <v>135</v>
      </c>
      <c r="E199" s="62">
        <v>1</v>
      </c>
      <c r="F199" s="99">
        <f>L199*100</f>
        <v>85.39999999999999</v>
      </c>
      <c r="G199" s="99">
        <f>L199*85</f>
        <v>72.59</v>
      </c>
      <c r="H199" s="62">
        <v>0.3</v>
      </c>
      <c r="I199" s="62">
        <f>L199*0.64</f>
        <v>0.54656</v>
      </c>
      <c r="J199" s="62">
        <f>I199*0.95</f>
        <v>0.519232</v>
      </c>
      <c r="K199" s="99">
        <f t="shared" si="11"/>
        <v>273.28000000000003</v>
      </c>
      <c r="L199" s="62">
        <v>0.854</v>
      </c>
      <c r="M199" s="64">
        <v>22.0729836176183</v>
      </c>
      <c r="N199" s="64">
        <v>83.1512555454522</v>
      </c>
      <c r="O199" s="62">
        <v>1</v>
      </c>
    </row>
    <row r="200" spans="2:15" ht="15" customHeight="1">
      <c r="B200" s="62">
        <v>124</v>
      </c>
      <c r="C200" s="63" t="s">
        <v>87</v>
      </c>
      <c r="D200" s="63" t="s">
        <v>136</v>
      </c>
      <c r="E200" s="62">
        <v>1</v>
      </c>
      <c r="F200" s="62">
        <v>4</v>
      </c>
      <c r="G200" s="62">
        <v>1.5</v>
      </c>
      <c r="H200" s="62">
        <v>1</v>
      </c>
      <c r="I200" s="62">
        <v>0.08037</v>
      </c>
      <c r="J200" s="62">
        <v>0.01928</v>
      </c>
      <c r="K200" s="99">
        <f t="shared" si="11"/>
        <v>10.147368421052631</v>
      </c>
      <c r="L200" s="62"/>
      <c r="M200" s="64">
        <v>22.0697523401947</v>
      </c>
      <c r="N200" s="64">
        <v>83.1530451760253</v>
      </c>
      <c r="O200" s="62">
        <v>1</v>
      </c>
    </row>
    <row r="201" spans="2:15" ht="15" customHeight="1">
      <c r="B201" s="62">
        <v>125</v>
      </c>
      <c r="C201" s="63" t="s">
        <v>87</v>
      </c>
      <c r="D201" s="63" t="s">
        <v>137</v>
      </c>
      <c r="E201" s="62">
        <v>1</v>
      </c>
      <c r="F201" s="62">
        <v>4</v>
      </c>
      <c r="G201" s="62">
        <v>1.5</v>
      </c>
      <c r="H201" s="62">
        <v>1</v>
      </c>
      <c r="I201" s="62">
        <v>0.08037</v>
      </c>
      <c r="J201" s="62">
        <v>0.01928</v>
      </c>
      <c r="K201" s="99">
        <f t="shared" si="11"/>
        <v>10.147368421052631</v>
      </c>
      <c r="L201" s="62"/>
      <c r="M201" s="64">
        <v>22.0703240277389</v>
      </c>
      <c r="N201" s="64">
        <v>83.152597768382</v>
      </c>
      <c r="O201" s="62">
        <v>1</v>
      </c>
    </row>
    <row r="202" spans="2:15" ht="15" customHeight="1">
      <c r="B202" s="62">
        <v>126</v>
      </c>
      <c r="C202" s="63" t="s">
        <v>87</v>
      </c>
      <c r="D202" s="63" t="s">
        <v>138</v>
      </c>
      <c r="E202" s="62">
        <v>1</v>
      </c>
      <c r="F202" s="62">
        <v>4</v>
      </c>
      <c r="G202" s="62">
        <v>1.5</v>
      </c>
      <c r="H202" s="62">
        <v>1</v>
      </c>
      <c r="I202" s="62">
        <v>0.08037</v>
      </c>
      <c r="J202" s="62">
        <v>0.01928</v>
      </c>
      <c r="K202" s="99">
        <f t="shared" si="11"/>
        <v>10.147368421052631</v>
      </c>
      <c r="L202" s="62"/>
      <c r="M202" s="64">
        <v>22.070075467937</v>
      </c>
      <c r="N202" s="64">
        <v>83.1522249286793</v>
      </c>
      <c r="O202" s="62">
        <v>1</v>
      </c>
    </row>
    <row r="203" spans="2:15" ht="15" customHeight="1">
      <c r="B203" s="62">
        <v>127</v>
      </c>
      <c r="C203" s="63" t="s">
        <v>139</v>
      </c>
      <c r="D203" s="63" t="s">
        <v>140</v>
      </c>
      <c r="E203" s="62">
        <v>1</v>
      </c>
      <c r="F203" s="100">
        <v>4.25</v>
      </c>
      <c r="G203" s="100">
        <v>2</v>
      </c>
      <c r="H203" s="62"/>
      <c r="I203" s="62">
        <v>0.45512</v>
      </c>
      <c r="J203" s="62">
        <v>0.7631</v>
      </c>
      <c r="K203" s="99">
        <f t="shared" si="11"/>
        <v>401.63157894736844</v>
      </c>
      <c r="L203" s="62"/>
      <c r="M203" s="64">
        <v>22.0675650139387</v>
      </c>
      <c r="N203" s="64">
        <v>83.1491179311566</v>
      </c>
      <c r="O203" s="62">
        <v>1</v>
      </c>
    </row>
    <row r="204" spans="2:15" ht="15" customHeight="1">
      <c r="B204" s="62">
        <v>128</v>
      </c>
      <c r="C204" s="63" t="s">
        <v>91</v>
      </c>
      <c r="D204" s="63" t="s">
        <v>141</v>
      </c>
      <c r="E204" s="62">
        <v>1</v>
      </c>
      <c r="F204" s="62">
        <v>8</v>
      </c>
      <c r="G204" s="62">
        <v>3.5</v>
      </c>
      <c r="H204" s="62"/>
      <c r="I204" s="62">
        <v>1.208</v>
      </c>
      <c r="J204" s="62">
        <v>0.146</v>
      </c>
      <c r="K204" s="99">
        <f t="shared" si="11"/>
        <v>76.84210526315789</v>
      </c>
      <c r="L204" s="62"/>
      <c r="M204" s="64">
        <v>22.0699760440163</v>
      </c>
      <c r="N204" s="64">
        <v>83.1524734884811</v>
      </c>
      <c r="O204" s="62">
        <v>1</v>
      </c>
    </row>
    <row r="205" spans="2:15" ht="15" customHeight="1">
      <c r="B205" s="62">
        <v>129</v>
      </c>
      <c r="C205" s="63" t="s">
        <v>91</v>
      </c>
      <c r="D205" s="63" t="s">
        <v>142</v>
      </c>
      <c r="E205" s="62">
        <v>1</v>
      </c>
      <c r="F205" s="62">
        <v>8</v>
      </c>
      <c r="G205" s="62">
        <v>3.5</v>
      </c>
      <c r="H205" s="62"/>
      <c r="I205" s="62">
        <v>1.208</v>
      </c>
      <c r="J205" s="62">
        <v>0.146</v>
      </c>
      <c r="K205" s="99">
        <f aca="true" t="shared" si="12" ref="K205:K208">J205/0.0019</f>
        <v>76.84210526315789</v>
      </c>
      <c r="L205" s="62"/>
      <c r="M205" s="64">
        <v>22.0702246038181</v>
      </c>
      <c r="N205" s="64">
        <v>83.1524734884811</v>
      </c>
      <c r="O205" s="62">
        <v>1</v>
      </c>
    </row>
    <row r="206" spans="2:15" ht="15" customHeight="1">
      <c r="B206" s="62">
        <v>130</v>
      </c>
      <c r="C206" s="63" t="s">
        <v>91</v>
      </c>
      <c r="D206" s="63" t="s">
        <v>143</v>
      </c>
      <c r="E206" s="62">
        <v>1</v>
      </c>
      <c r="F206" s="62">
        <v>8</v>
      </c>
      <c r="G206" s="62">
        <v>3.5</v>
      </c>
      <c r="H206" s="62"/>
      <c r="I206" s="62">
        <v>1.208</v>
      </c>
      <c r="J206" s="62">
        <v>0.146</v>
      </c>
      <c r="K206" s="99">
        <f t="shared" si="12"/>
        <v>76.84210526315789</v>
      </c>
      <c r="L206" s="62"/>
      <c r="M206" s="64">
        <v>22.0699511880361</v>
      </c>
      <c r="N206" s="64">
        <v>83.15369143151</v>
      </c>
      <c r="O206" s="62">
        <v>1</v>
      </c>
    </row>
    <row r="207" spans="2:15" ht="15" customHeight="1">
      <c r="B207" s="62">
        <v>131</v>
      </c>
      <c r="C207" s="63" t="s">
        <v>139</v>
      </c>
      <c r="D207" s="63" t="s">
        <v>144</v>
      </c>
      <c r="E207" s="62">
        <v>1</v>
      </c>
      <c r="F207" s="100">
        <v>4.25</v>
      </c>
      <c r="G207" s="100">
        <v>2</v>
      </c>
      <c r="H207" s="62"/>
      <c r="I207" s="62">
        <v>0.45512</v>
      </c>
      <c r="J207" s="62">
        <v>0.7631</v>
      </c>
      <c r="K207" s="99">
        <f t="shared" si="12"/>
        <v>401.63157894736844</v>
      </c>
      <c r="L207" s="62"/>
      <c r="M207" s="64">
        <v>22.0704483076398</v>
      </c>
      <c r="N207" s="64">
        <v>83.1532937358271</v>
      </c>
      <c r="O207" s="62">
        <v>1</v>
      </c>
    </row>
    <row r="208" spans="2:15" ht="15" customHeight="1">
      <c r="B208" s="62">
        <v>132</v>
      </c>
      <c r="C208" s="63" t="s">
        <v>139</v>
      </c>
      <c r="D208" s="63" t="s">
        <v>145</v>
      </c>
      <c r="E208" s="62">
        <v>1</v>
      </c>
      <c r="F208" s="100">
        <v>4.25</v>
      </c>
      <c r="G208" s="100">
        <v>2</v>
      </c>
      <c r="H208" s="62"/>
      <c r="I208" s="62">
        <v>0.45512</v>
      </c>
      <c r="J208" s="62">
        <v>0.7631</v>
      </c>
      <c r="K208" s="99">
        <f t="shared" si="12"/>
        <v>401.63157894736844</v>
      </c>
      <c r="L208" s="62"/>
      <c r="M208" s="64">
        <v>22.070075467937</v>
      </c>
      <c r="N208" s="64">
        <v>83.1523989205405</v>
      </c>
      <c r="O208" s="62">
        <v>1</v>
      </c>
    </row>
    <row r="209" spans="2:15" ht="15" customHeight="1">
      <c r="B209" s="62">
        <v>133</v>
      </c>
      <c r="C209" s="63" t="s">
        <v>92</v>
      </c>
      <c r="D209" s="63" t="s">
        <v>146</v>
      </c>
      <c r="E209" s="62">
        <v>1</v>
      </c>
      <c r="F209" s="62">
        <v>4.25</v>
      </c>
      <c r="G209" s="62">
        <v>2</v>
      </c>
      <c r="H209" s="62"/>
      <c r="I209" s="62">
        <v>0.45512</v>
      </c>
      <c r="J209" s="62">
        <v>0.7631</v>
      </c>
      <c r="K209" s="99">
        <f aca="true" t="shared" si="13" ref="K205:K230">J209/0.0019</f>
        <v>401.63157894736844</v>
      </c>
      <c r="L209" s="62"/>
      <c r="M209" s="64">
        <v>22.0699760440163</v>
      </c>
      <c r="N209" s="64">
        <v>83.1522746406396</v>
      </c>
      <c r="O209" s="62">
        <v>1</v>
      </c>
    </row>
    <row r="210" spans="2:15" ht="15" customHeight="1">
      <c r="B210" s="62">
        <v>134</v>
      </c>
      <c r="C210" s="63" t="s">
        <v>83</v>
      </c>
      <c r="D210" s="63" t="s">
        <v>147</v>
      </c>
      <c r="E210" s="62">
        <v>1</v>
      </c>
      <c r="F210" s="99">
        <f>L210*100</f>
        <v>69.8</v>
      </c>
      <c r="G210" s="99">
        <f>L210*85</f>
        <v>59.33</v>
      </c>
      <c r="H210" s="62">
        <v>0.3</v>
      </c>
      <c r="I210" s="62">
        <f>L210*0.64</f>
        <v>0.44672</v>
      </c>
      <c r="J210" s="62">
        <f>I210*0.95</f>
        <v>0.424384</v>
      </c>
      <c r="K210" s="99">
        <f t="shared" si="13"/>
        <v>223.35999999999999</v>
      </c>
      <c r="L210" s="62">
        <v>0.698</v>
      </c>
      <c r="M210" s="64">
        <v>22.0704980196001</v>
      </c>
      <c r="N210" s="64">
        <v>83.1569475649138</v>
      </c>
      <c r="O210" s="62">
        <v>1</v>
      </c>
    </row>
    <row r="211" spans="2:15" ht="15" customHeight="1">
      <c r="B211" s="62">
        <v>135</v>
      </c>
      <c r="C211" s="63" t="s">
        <v>82</v>
      </c>
      <c r="D211" s="63" t="s">
        <v>119</v>
      </c>
      <c r="E211" s="62">
        <v>1</v>
      </c>
      <c r="F211" s="62">
        <v>6</v>
      </c>
      <c r="G211" s="62"/>
      <c r="H211" s="62">
        <v>9</v>
      </c>
      <c r="I211" s="62">
        <v>2.94375</v>
      </c>
      <c r="J211" s="62">
        <v>1.4891</v>
      </c>
      <c r="K211" s="99">
        <f t="shared" si="13"/>
        <v>783.7368421052632</v>
      </c>
      <c r="L211" s="62">
        <v>2.5</v>
      </c>
      <c r="M211" s="64">
        <v>22.0678384297207</v>
      </c>
      <c r="N211" s="64">
        <v>83.1520260808378</v>
      </c>
      <c r="O211" s="62">
        <v>0</v>
      </c>
    </row>
    <row r="212" spans="2:15" ht="15" customHeight="1">
      <c r="B212" s="62">
        <v>136</v>
      </c>
      <c r="C212" s="63" t="s">
        <v>82</v>
      </c>
      <c r="D212" s="63" t="s">
        <v>115</v>
      </c>
      <c r="E212" s="62">
        <v>1</v>
      </c>
      <c r="F212" s="62">
        <v>6</v>
      </c>
      <c r="G212" s="62"/>
      <c r="H212" s="62">
        <v>9</v>
      </c>
      <c r="I212" s="62">
        <v>2.94375</v>
      </c>
      <c r="J212" s="62">
        <v>1.4891</v>
      </c>
      <c r="K212" s="99">
        <f t="shared" si="13"/>
        <v>783.7368421052632</v>
      </c>
      <c r="L212" s="62">
        <v>2.5</v>
      </c>
      <c r="M212" s="64">
        <v>22.0688078129478</v>
      </c>
      <c r="N212" s="64">
        <v>83.153007892055</v>
      </c>
      <c r="O212" s="62">
        <v>0</v>
      </c>
    </row>
    <row r="213" spans="2:15" ht="15" customHeight="1">
      <c r="B213" s="62">
        <v>137</v>
      </c>
      <c r="C213" s="63" t="s">
        <v>83</v>
      </c>
      <c r="D213" s="63" t="s">
        <v>148</v>
      </c>
      <c r="E213" s="62">
        <v>1</v>
      </c>
      <c r="F213" s="99">
        <f aca="true" t="shared" si="14" ref="F213:F222">L213*100</f>
        <v>54.7</v>
      </c>
      <c r="G213" s="99">
        <f aca="true" t="shared" si="15" ref="G213:G222">L213*85</f>
        <v>46.495000000000005</v>
      </c>
      <c r="H213" s="62">
        <v>0.3</v>
      </c>
      <c r="I213" s="62">
        <f aca="true" t="shared" si="16" ref="I213:I222">L213*0.64</f>
        <v>0.35008000000000006</v>
      </c>
      <c r="J213" s="62">
        <f aca="true" t="shared" si="17" ref="J213:J225">I213*0.95</f>
        <v>0.33257600000000004</v>
      </c>
      <c r="K213" s="99">
        <f t="shared" si="13"/>
        <v>175.04000000000002</v>
      </c>
      <c r="L213" s="62">
        <v>0.547</v>
      </c>
      <c r="M213" s="64">
        <v>22.0689320928487</v>
      </c>
      <c r="N213" s="64">
        <v>83.1491303591467</v>
      </c>
      <c r="O213" s="62">
        <v>1</v>
      </c>
    </row>
    <row r="214" spans="2:15" ht="15" customHeight="1">
      <c r="B214" s="62">
        <v>138</v>
      </c>
      <c r="C214" s="63" t="s">
        <v>83</v>
      </c>
      <c r="D214" s="63" t="s">
        <v>149</v>
      </c>
      <c r="E214" s="62">
        <v>1</v>
      </c>
      <c r="F214" s="99">
        <f t="shared" si="14"/>
        <v>85.39999999999999</v>
      </c>
      <c r="G214" s="99">
        <f t="shared" si="15"/>
        <v>72.59</v>
      </c>
      <c r="H214" s="62">
        <v>0.3</v>
      </c>
      <c r="I214" s="62">
        <f t="shared" si="16"/>
        <v>0.54656</v>
      </c>
      <c r="J214" s="62">
        <f t="shared" si="17"/>
        <v>0.519232</v>
      </c>
      <c r="K214" s="99">
        <f t="shared" si="13"/>
        <v>273.28000000000003</v>
      </c>
      <c r="L214" s="62">
        <v>0.854</v>
      </c>
      <c r="M214" s="64">
        <v>22.065349724705</v>
      </c>
      <c r="N214" s="64">
        <v>83.1511312655513</v>
      </c>
      <c r="O214" s="62">
        <v>1</v>
      </c>
    </row>
    <row r="215" spans="2:15" ht="15" customHeight="1">
      <c r="B215" s="62">
        <v>139</v>
      </c>
      <c r="C215" s="63" t="s">
        <v>83</v>
      </c>
      <c r="D215" s="63" t="s">
        <v>150</v>
      </c>
      <c r="E215" s="62">
        <v>1</v>
      </c>
      <c r="F215" s="99">
        <f t="shared" si="14"/>
        <v>56.8</v>
      </c>
      <c r="G215" s="99">
        <f t="shared" si="15"/>
        <v>48.279999999999994</v>
      </c>
      <c r="H215" s="62">
        <v>0.3</v>
      </c>
      <c r="I215" s="62">
        <f t="shared" si="16"/>
        <v>0.36351999999999995</v>
      </c>
      <c r="J215" s="62">
        <f t="shared" si="17"/>
        <v>0.34534399999999993</v>
      </c>
      <c r="K215" s="99">
        <f t="shared" si="13"/>
        <v>181.75999999999996</v>
      </c>
      <c r="L215" s="62">
        <v>0.568</v>
      </c>
      <c r="M215" s="64">
        <v>22.0724165905704</v>
      </c>
      <c r="N215" s="64">
        <v>83.1469461398882</v>
      </c>
      <c r="O215" s="62">
        <v>1</v>
      </c>
    </row>
    <row r="216" spans="2:15" ht="15" customHeight="1">
      <c r="B216" s="62">
        <v>140</v>
      </c>
      <c r="C216" s="63" t="s">
        <v>83</v>
      </c>
      <c r="D216" s="63" t="s">
        <v>107</v>
      </c>
      <c r="E216" s="62">
        <v>1</v>
      </c>
      <c r="F216" s="99">
        <f t="shared" si="14"/>
        <v>65.8</v>
      </c>
      <c r="G216" s="99">
        <f t="shared" si="15"/>
        <v>55.93</v>
      </c>
      <c r="H216" s="62">
        <v>0.3</v>
      </c>
      <c r="I216" s="62">
        <f t="shared" si="16"/>
        <v>0.42112000000000005</v>
      </c>
      <c r="J216" s="62">
        <f t="shared" si="17"/>
        <v>0.40006400000000003</v>
      </c>
      <c r="K216" s="99">
        <f t="shared" si="13"/>
        <v>210.56000000000003</v>
      </c>
      <c r="L216" s="62">
        <v>0.658</v>
      </c>
      <c r="M216" s="64">
        <v>22.0728018582632</v>
      </c>
      <c r="N216" s="64">
        <v>83.1552480372689</v>
      </c>
      <c r="O216" s="62">
        <v>0</v>
      </c>
    </row>
    <row r="217" spans="2:15" ht="15" customHeight="1">
      <c r="B217" s="62">
        <v>141</v>
      </c>
      <c r="C217" s="63" t="s">
        <v>83</v>
      </c>
      <c r="D217" s="63" t="s">
        <v>151</v>
      </c>
      <c r="E217" s="62">
        <v>1</v>
      </c>
      <c r="F217" s="99">
        <f t="shared" si="14"/>
        <v>69.5</v>
      </c>
      <c r="G217" s="99">
        <f t="shared" si="15"/>
        <v>59.074999999999996</v>
      </c>
      <c r="H217" s="62">
        <v>0.3</v>
      </c>
      <c r="I217" s="62">
        <f t="shared" si="16"/>
        <v>0.4448</v>
      </c>
      <c r="J217" s="62">
        <f t="shared" si="17"/>
        <v>0.42255999999999994</v>
      </c>
      <c r="K217" s="99">
        <f t="shared" si="13"/>
        <v>222.39999999999998</v>
      </c>
      <c r="L217" s="62">
        <v>0.695</v>
      </c>
      <c r="M217" s="64">
        <v>22.0733735458074</v>
      </c>
      <c r="N217" s="64">
        <v>83.1534584066958</v>
      </c>
      <c r="O217" s="62">
        <v>1</v>
      </c>
    </row>
    <row r="218" spans="2:15" ht="15" customHeight="1">
      <c r="B218" s="62">
        <v>142</v>
      </c>
      <c r="C218" s="63" t="s">
        <v>83</v>
      </c>
      <c r="D218" s="63" t="s">
        <v>152</v>
      </c>
      <c r="E218" s="62">
        <v>1</v>
      </c>
      <c r="F218" s="99">
        <f t="shared" si="14"/>
        <v>54.800000000000004</v>
      </c>
      <c r="G218" s="99">
        <f t="shared" si="15"/>
        <v>46.580000000000005</v>
      </c>
      <c r="H218" s="62">
        <v>0.3</v>
      </c>
      <c r="I218" s="62">
        <f t="shared" si="16"/>
        <v>0.35072000000000003</v>
      </c>
      <c r="J218" s="62">
        <f t="shared" si="17"/>
        <v>0.33318400000000004</v>
      </c>
      <c r="K218" s="99">
        <f t="shared" si="13"/>
        <v>175.36</v>
      </c>
      <c r="L218" s="62">
        <v>0.548</v>
      </c>
      <c r="M218" s="64">
        <v>22.0747157687372</v>
      </c>
      <c r="N218" s="64">
        <v>83.1518676239642</v>
      </c>
      <c r="O218" s="62">
        <v>1</v>
      </c>
    </row>
    <row r="219" spans="2:15" ht="15" customHeight="1">
      <c r="B219" s="62">
        <v>143</v>
      </c>
      <c r="C219" s="63" t="s">
        <v>83</v>
      </c>
      <c r="D219" s="63" t="s">
        <v>153</v>
      </c>
      <c r="E219" s="62">
        <v>1</v>
      </c>
      <c r="F219" s="99">
        <f t="shared" si="14"/>
        <v>85.39999999999999</v>
      </c>
      <c r="G219" s="99">
        <f t="shared" si="15"/>
        <v>72.59</v>
      </c>
      <c r="H219" s="62">
        <v>0.3</v>
      </c>
      <c r="I219" s="62">
        <f t="shared" si="16"/>
        <v>0.54656</v>
      </c>
      <c r="J219" s="62">
        <f t="shared" si="17"/>
        <v>0.519232</v>
      </c>
      <c r="K219" s="99">
        <f t="shared" si="13"/>
        <v>273.28000000000003</v>
      </c>
      <c r="L219" s="62">
        <v>0.854</v>
      </c>
      <c r="M219" s="64">
        <v>22.0763065514688</v>
      </c>
      <c r="N219" s="64">
        <v>83.1565654042185</v>
      </c>
      <c r="O219" s="62">
        <v>1</v>
      </c>
    </row>
    <row r="220" spans="2:15" ht="15" customHeight="1">
      <c r="B220" s="62">
        <v>144</v>
      </c>
      <c r="C220" s="63" t="s">
        <v>83</v>
      </c>
      <c r="D220" s="63" t="s">
        <v>154</v>
      </c>
      <c r="E220" s="62">
        <v>1</v>
      </c>
      <c r="F220" s="99">
        <f t="shared" si="14"/>
        <v>74.5</v>
      </c>
      <c r="G220" s="99">
        <f t="shared" si="15"/>
        <v>63.325</v>
      </c>
      <c r="H220" s="62">
        <v>0.3</v>
      </c>
      <c r="I220" s="62">
        <f t="shared" si="16"/>
        <v>0.4768</v>
      </c>
      <c r="J220" s="62">
        <f t="shared" si="17"/>
        <v>0.45296</v>
      </c>
      <c r="K220" s="99">
        <f t="shared" si="13"/>
        <v>238.39999999999998</v>
      </c>
      <c r="L220" s="62">
        <v>0.745</v>
      </c>
      <c r="M220" s="64">
        <v>22.0771019428346</v>
      </c>
      <c r="N220" s="64">
        <v>83.1585290266529</v>
      </c>
      <c r="O220" s="62">
        <v>1</v>
      </c>
    </row>
    <row r="221" spans="2:15" ht="15" customHeight="1">
      <c r="B221" s="62">
        <v>145</v>
      </c>
      <c r="C221" s="63" t="s">
        <v>83</v>
      </c>
      <c r="D221" s="63" t="s">
        <v>155</v>
      </c>
      <c r="E221" s="62">
        <v>1</v>
      </c>
      <c r="F221" s="99">
        <f t="shared" si="14"/>
        <v>65.9</v>
      </c>
      <c r="G221" s="99">
        <f t="shared" si="15"/>
        <v>56.015</v>
      </c>
      <c r="H221" s="62">
        <v>0.3</v>
      </c>
      <c r="I221" s="62">
        <f t="shared" si="16"/>
        <v>0.42176</v>
      </c>
      <c r="J221" s="62">
        <f t="shared" si="17"/>
        <v>0.40067200000000003</v>
      </c>
      <c r="K221" s="99">
        <f t="shared" si="13"/>
        <v>210.88000000000002</v>
      </c>
      <c r="L221" s="62">
        <v>0.659</v>
      </c>
      <c r="M221" s="64">
        <v>22.0716584831749</v>
      </c>
      <c r="N221" s="64">
        <v>83.1472941236108</v>
      </c>
      <c r="O221" s="62">
        <v>1</v>
      </c>
    </row>
    <row r="222" spans="2:15" ht="15" customHeight="1">
      <c r="B222" s="62">
        <v>146</v>
      </c>
      <c r="C222" s="63" t="s">
        <v>83</v>
      </c>
      <c r="D222" s="63" t="s">
        <v>156</v>
      </c>
      <c r="E222" s="62">
        <v>1</v>
      </c>
      <c r="F222" s="99">
        <f t="shared" si="14"/>
        <v>85.6</v>
      </c>
      <c r="G222" s="99">
        <f t="shared" si="15"/>
        <v>72.76</v>
      </c>
      <c r="H222" s="62">
        <v>0.3</v>
      </c>
      <c r="I222" s="62">
        <f t="shared" si="16"/>
        <v>0.54784</v>
      </c>
      <c r="J222" s="62">
        <f t="shared" si="17"/>
        <v>0.520448</v>
      </c>
      <c r="K222" s="99">
        <f t="shared" si="13"/>
        <v>273.92</v>
      </c>
      <c r="L222" s="62">
        <v>0.856</v>
      </c>
      <c r="M222" s="64">
        <v>22.0681786459494</v>
      </c>
      <c r="N222" s="64">
        <v>83.1594238419394</v>
      </c>
      <c r="O222" s="62">
        <v>1</v>
      </c>
    </row>
    <row r="223" spans="2:15" ht="15" customHeight="1">
      <c r="B223" s="62">
        <v>147</v>
      </c>
      <c r="C223" s="63" t="s">
        <v>84</v>
      </c>
      <c r="D223" s="63" t="s">
        <v>86</v>
      </c>
      <c r="E223" s="62">
        <v>1</v>
      </c>
      <c r="F223" s="101">
        <v>75</v>
      </c>
      <c r="G223" s="101">
        <v>80</v>
      </c>
      <c r="H223" s="101">
        <v>0.9</v>
      </c>
      <c r="I223" s="62">
        <v>5.956</v>
      </c>
      <c r="J223" s="98">
        <f t="shared" si="17"/>
        <v>5.6582</v>
      </c>
      <c r="K223" s="99">
        <f t="shared" si="13"/>
        <v>2978</v>
      </c>
      <c r="L223" s="62">
        <v>6</v>
      </c>
      <c r="M223" s="64">
        <v>22.0740943692327</v>
      </c>
      <c r="N223" s="64">
        <v>83.1538809583589</v>
      </c>
      <c r="O223" s="62">
        <v>7</v>
      </c>
    </row>
    <row r="224" spans="2:15" ht="15" customHeight="1">
      <c r="B224" s="62">
        <v>148</v>
      </c>
      <c r="C224" s="63" t="s">
        <v>84</v>
      </c>
      <c r="D224" s="63" t="s">
        <v>86</v>
      </c>
      <c r="E224" s="62">
        <v>1</v>
      </c>
      <c r="F224" s="101">
        <v>80</v>
      </c>
      <c r="G224" s="101">
        <v>90</v>
      </c>
      <c r="H224" s="101">
        <v>0.9</v>
      </c>
      <c r="I224" s="62">
        <v>7.147</v>
      </c>
      <c r="J224" s="98">
        <f t="shared" si="17"/>
        <v>6.78965</v>
      </c>
      <c r="K224" s="99">
        <f t="shared" si="13"/>
        <v>3573.5</v>
      </c>
      <c r="L224" s="62">
        <v>7</v>
      </c>
      <c r="M224" s="64">
        <v>22.073597249629</v>
      </c>
      <c r="N224" s="64">
        <v>83.1495808737875</v>
      </c>
      <c r="O224" s="62">
        <v>7</v>
      </c>
    </row>
    <row r="225" spans="2:15" ht="15" customHeight="1">
      <c r="B225" s="62">
        <v>149</v>
      </c>
      <c r="C225" s="63" t="s">
        <v>84</v>
      </c>
      <c r="D225" s="63" t="s">
        <v>86</v>
      </c>
      <c r="E225" s="62">
        <v>1</v>
      </c>
      <c r="F225" s="101">
        <v>95</v>
      </c>
      <c r="G225" s="101">
        <v>90</v>
      </c>
      <c r="H225" s="101">
        <v>0.9</v>
      </c>
      <c r="I225" s="62">
        <v>8.487</v>
      </c>
      <c r="J225" s="98">
        <f t="shared" si="17"/>
        <v>8.06265</v>
      </c>
      <c r="K225" s="99">
        <f t="shared" si="13"/>
        <v>4243.5</v>
      </c>
      <c r="L225" s="62">
        <v>9</v>
      </c>
      <c r="M225" s="64">
        <v>22.0779470461608</v>
      </c>
      <c r="N225" s="64">
        <v>83.1576839233267</v>
      </c>
      <c r="O225" s="62">
        <v>7</v>
      </c>
    </row>
    <row r="226" spans="2:15" ht="15" customHeight="1">
      <c r="B226" s="62">
        <v>150</v>
      </c>
      <c r="C226" s="63" t="s">
        <v>88</v>
      </c>
      <c r="D226" s="63" t="s">
        <v>86</v>
      </c>
      <c r="E226" s="62">
        <v>1</v>
      </c>
      <c r="F226" s="62">
        <v>250</v>
      </c>
      <c r="G226" s="62">
        <v>100</v>
      </c>
      <c r="H226" s="62"/>
      <c r="I226" s="98">
        <f>L226*4.13616</f>
        <v>10.3404</v>
      </c>
      <c r="J226" s="98">
        <f>I226*16/100</f>
        <v>1.6544640000000002</v>
      </c>
      <c r="K226" s="99">
        <f t="shared" si="13"/>
        <v>870.7705263157895</v>
      </c>
      <c r="L226" s="62">
        <v>2.5</v>
      </c>
      <c r="M226" s="64">
        <v>22.0710122276901</v>
      </c>
      <c r="N226" s="64">
        <v>83.1505254010344</v>
      </c>
      <c r="O226" s="62">
        <v>1</v>
      </c>
    </row>
    <row r="227" spans="2:15" ht="15" customHeight="1">
      <c r="B227" s="62">
        <v>151</v>
      </c>
      <c r="C227" s="63" t="s">
        <v>87</v>
      </c>
      <c r="D227" s="63" t="s">
        <v>86</v>
      </c>
      <c r="E227" s="62">
        <v>1</v>
      </c>
      <c r="F227" s="62">
        <v>4</v>
      </c>
      <c r="G227" s="62">
        <v>1.5</v>
      </c>
      <c r="H227" s="62">
        <v>1</v>
      </c>
      <c r="I227" s="62">
        <v>0.08037</v>
      </c>
      <c r="J227" s="62">
        <v>0.01928</v>
      </c>
      <c r="K227" s="99">
        <f t="shared" si="13"/>
        <v>10.147368421052631</v>
      </c>
      <c r="L227" s="62"/>
      <c r="M227" s="64">
        <v>22.07098737171</v>
      </c>
      <c r="N227" s="64">
        <v>83.1518924799444</v>
      </c>
      <c r="O227" s="62">
        <v>1</v>
      </c>
    </row>
    <row r="228" spans="2:15" ht="15" customHeight="1">
      <c r="B228" s="62">
        <v>152</v>
      </c>
      <c r="C228" s="63" t="s">
        <v>157</v>
      </c>
      <c r="D228" s="63" t="s">
        <v>86</v>
      </c>
      <c r="E228" s="62">
        <v>1</v>
      </c>
      <c r="F228" s="62">
        <v>1</v>
      </c>
      <c r="G228" s="62">
        <v>1</v>
      </c>
      <c r="H228" s="62">
        <v>1</v>
      </c>
      <c r="I228" s="62">
        <v>0.018</v>
      </c>
      <c r="J228" s="62">
        <v>0.007</v>
      </c>
      <c r="K228" s="99">
        <f t="shared" si="13"/>
        <v>3.6842105263157894</v>
      </c>
      <c r="L228" s="62">
        <v>0.25</v>
      </c>
      <c r="M228" s="64">
        <v>22.0770025189139</v>
      </c>
      <c r="N228" s="64">
        <v>83.1555960209914</v>
      </c>
      <c r="O228" s="62">
        <v>1</v>
      </c>
    </row>
    <row r="229" spans="2:15" ht="15" customHeight="1">
      <c r="B229" s="62">
        <v>153</v>
      </c>
      <c r="C229" s="63" t="s">
        <v>157</v>
      </c>
      <c r="D229" s="63" t="s">
        <v>86</v>
      </c>
      <c r="E229" s="62">
        <v>1</v>
      </c>
      <c r="F229" s="62">
        <v>1</v>
      </c>
      <c r="G229" s="62">
        <v>1</v>
      </c>
      <c r="H229" s="62">
        <v>1</v>
      </c>
      <c r="I229" s="62">
        <v>0.018</v>
      </c>
      <c r="J229" s="62">
        <v>0.007</v>
      </c>
      <c r="K229" s="99">
        <f t="shared" si="13"/>
        <v>3.6842105263157894</v>
      </c>
      <c r="L229" s="62">
        <v>0.25</v>
      </c>
      <c r="M229" s="64">
        <v>22.0712856434721</v>
      </c>
      <c r="N229" s="64">
        <v>83.1521907517066</v>
      </c>
      <c r="O229" s="62">
        <v>1</v>
      </c>
    </row>
    <row r="230" spans="2:15" ht="15" customHeight="1">
      <c r="B230" s="62">
        <v>154</v>
      </c>
      <c r="C230" s="63" t="s">
        <v>158</v>
      </c>
      <c r="D230" s="63" t="s">
        <v>86</v>
      </c>
      <c r="E230" s="62">
        <v>1</v>
      </c>
      <c r="F230" s="62">
        <v>200</v>
      </c>
      <c r="G230" s="62">
        <v>1</v>
      </c>
      <c r="H230" s="62">
        <v>0.5</v>
      </c>
      <c r="I230" s="62">
        <v>1.819</v>
      </c>
      <c r="J230" s="62">
        <v>1.636</v>
      </c>
      <c r="K230" s="99">
        <f t="shared" si="13"/>
        <v>861.0526315789473</v>
      </c>
      <c r="L230" s="62"/>
      <c r="M230" s="64">
        <v>22.07098737171</v>
      </c>
      <c r="N230" s="64">
        <v>83.1513953603407</v>
      </c>
      <c r="O230" s="62">
        <v>1</v>
      </c>
    </row>
    <row r="231" spans="2:15" ht="15" customHeight="1">
      <c r="B231" s="62">
        <v>155</v>
      </c>
      <c r="C231" s="63" t="s">
        <v>159</v>
      </c>
      <c r="D231" s="63" t="s">
        <v>86</v>
      </c>
      <c r="E231" s="62">
        <v>1</v>
      </c>
      <c r="F231" s="62">
        <v>3</v>
      </c>
      <c r="G231" s="62">
        <v>1.5</v>
      </c>
      <c r="H231" s="62">
        <v>0.5</v>
      </c>
      <c r="I231" s="62">
        <v>0.15</v>
      </c>
      <c r="J231" s="62">
        <v>0.045</v>
      </c>
      <c r="K231" s="99">
        <f>J231/0.0019</f>
        <v>23.684210526315788</v>
      </c>
      <c r="L231" s="62"/>
      <c r="M231" s="64">
        <v>22.0701174124036</v>
      </c>
      <c r="N231" s="64">
        <v>83.1538809583589</v>
      </c>
      <c r="O231" s="62">
        <v>1</v>
      </c>
    </row>
    <row r="232" spans="2:15" ht="15" customHeight="1">
      <c r="B232" s="62">
        <v>156</v>
      </c>
      <c r="C232" s="63" t="s">
        <v>159</v>
      </c>
      <c r="D232" s="63" t="s">
        <v>86</v>
      </c>
      <c r="E232" s="62">
        <v>1</v>
      </c>
      <c r="F232" s="62">
        <v>3</v>
      </c>
      <c r="G232" s="62">
        <v>1.5</v>
      </c>
      <c r="H232" s="62">
        <v>0.5</v>
      </c>
      <c r="I232" s="62">
        <v>0.15</v>
      </c>
      <c r="J232" s="62">
        <v>0.045</v>
      </c>
      <c r="K232" s="99">
        <f>J232/0.0019</f>
        <v>23.684210526315788</v>
      </c>
      <c r="L232" s="62"/>
      <c r="M232" s="64">
        <v>22.0714844913136</v>
      </c>
      <c r="N232" s="64">
        <v>83.1525138794489</v>
      </c>
      <c r="O232" s="62">
        <v>1</v>
      </c>
    </row>
    <row r="233" spans="2:15" ht="15" customHeight="1">
      <c r="B233" s="1"/>
      <c r="C233" s="1"/>
      <c r="D233" s="1"/>
      <c r="E233" s="1"/>
      <c r="F233" s="1"/>
      <c r="G233" s="1"/>
      <c r="H233" s="1"/>
      <c r="I233" s="1">
        <f>SUM(I77:I232)</f>
        <v>152.39936871999987</v>
      </c>
      <c r="J233" s="1">
        <f aca="true" t="shared" si="18" ref="J233:O233">SUM(J77:J232)</f>
        <v>109.07372539520007</v>
      </c>
      <c r="K233" s="1">
        <f t="shared" si="18"/>
        <v>57407.22389221057</v>
      </c>
      <c r="L233" s="1">
        <f t="shared" si="18"/>
        <v>192.57800000000003</v>
      </c>
      <c r="M233" s="1">
        <f t="shared" si="18"/>
        <v>3442.4235862693695</v>
      </c>
      <c r="N233" s="1">
        <f t="shared" si="18"/>
        <v>12972.130287306429</v>
      </c>
      <c r="O233" s="1">
        <f t="shared" si="18"/>
        <v>204</v>
      </c>
    </row>
    <row r="234" spans="2:15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="59" customFormat="1" ht="15" customHeight="1"/>
  </sheetData>
  <autoFilter ref="A75:S233"/>
  <mergeCells count="23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R7:S7"/>
    <mergeCell ref="E4:G4"/>
    <mergeCell ref="E14:F14"/>
    <mergeCell ref="E16:F16"/>
    <mergeCell ref="B1:O1"/>
    <mergeCell ref="E3:L3"/>
    <mergeCell ref="E5:O5"/>
    <mergeCell ref="E6:K6"/>
    <mergeCell ref="E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2021-02-02T06:26:32Z</dcterms:created>
  <dcterms:modified xsi:type="dcterms:W3CDTF">2021-02-06T19:38:26Z</dcterms:modified>
  <cp:category/>
  <cp:version/>
  <cp:contentType/>
  <cp:contentStatus/>
</cp:coreProperties>
</file>