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e-DPR DOMNARA" sheetId="3" r:id="rId1"/>
    <sheet name="Sheet1" sheetId="1" r:id="rId2"/>
  </sheets>
  <definedNames>
    <definedName name="_xlnm._FilterDatabase" localSheetId="0" hidden="1">'e-DPR DOMNARA'!$B$75:$S$236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7" i="3"/>
  <c r="M237"/>
  <c r="N237"/>
  <c r="O237"/>
  <c r="K153"/>
  <c r="K133"/>
  <c r="K132"/>
  <c r="K131"/>
  <c r="K165"/>
  <c r="K164"/>
  <c r="K163"/>
  <c r="K162"/>
  <c r="K161"/>
  <c r="K134"/>
  <c r="K152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39"/>
  <c r="K138"/>
  <c r="K137"/>
  <c r="K136"/>
  <c r="K135"/>
  <c r="K140"/>
  <c r="J149"/>
  <c r="K149" s="1"/>
  <c r="J148"/>
  <c r="K148" s="1"/>
  <c r="J147"/>
  <c r="K147" s="1"/>
  <c r="J146"/>
  <c r="K146" s="1"/>
  <c r="J107"/>
  <c r="K107" s="1"/>
  <c r="J109"/>
  <c r="K109" s="1"/>
  <c r="J229"/>
  <c r="K229" s="1"/>
  <c r="J130"/>
  <c r="K130" s="1"/>
  <c r="J128"/>
  <c r="K128" s="1"/>
  <c r="J108"/>
  <c r="K108" s="1"/>
  <c r="I141"/>
  <c r="J141" s="1"/>
  <c r="K141" s="1"/>
  <c r="J145"/>
  <c r="K145" s="1"/>
  <c r="J144"/>
  <c r="K144" s="1"/>
  <c r="J143"/>
  <c r="K143" s="1"/>
  <c r="J142"/>
  <c r="K142" s="1"/>
  <c r="I233"/>
  <c r="J233" s="1"/>
  <c r="K233" s="1"/>
  <c r="G233"/>
  <c r="F233"/>
  <c r="I232"/>
  <c r="J232" s="1"/>
  <c r="K232" s="1"/>
  <c r="G232"/>
  <c r="F232"/>
  <c r="I231"/>
  <c r="J231" s="1"/>
  <c r="K231" s="1"/>
  <c r="G231"/>
  <c r="F231"/>
  <c r="I230"/>
  <c r="J230" s="1"/>
  <c r="K230" s="1"/>
  <c r="G230"/>
  <c r="F230"/>
  <c r="I228"/>
  <c r="J228" s="1"/>
  <c r="K228" s="1"/>
  <c r="G228"/>
  <c r="F228"/>
  <c r="I160"/>
  <c r="J160" s="1"/>
  <c r="K160" s="1"/>
  <c r="G160"/>
  <c r="F160"/>
  <c r="I159"/>
  <c r="J159" s="1"/>
  <c r="K159" s="1"/>
  <c r="G159"/>
  <c r="F159"/>
  <c r="I158"/>
  <c r="J158" s="1"/>
  <c r="K158" s="1"/>
  <c r="G158"/>
  <c r="F158"/>
  <c r="I102"/>
  <c r="J102" s="1"/>
  <c r="K102" s="1"/>
  <c r="G102"/>
  <c r="F102"/>
  <c r="I101"/>
  <c r="J101" s="1"/>
  <c r="K101" s="1"/>
  <c r="G101"/>
  <c r="F101"/>
  <c r="I100"/>
  <c r="J100" s="1"/>
  <c r="K100" s="1"/>
  <c r="G100"/>
  <c r="F100"/>
  <c r="I99"/>
  <c r="J99" s="1"/>
  <c r="K99" s="1"/>
  <c r="G99"/>
  <c r="F99"/>
  <c r="I98"/>
  <c r="J98" s="1"/>
  <c r="K98" s="1"/>
  <c r="G98"/>
  <c r="F98"/>
  <c r="I97"/>
  <c r="J97" s="1"/>
  <c r="K97" s="1"/>
  <c r="G97"/>
  <c r="F97"/>
  <c r="I96"/>
  <c r="J96" s="1"/>
  <c r="K96" s="1"/>
  <c r="G96"/>
  <c r="F96"/>
  <c r="I95"/>
  <c r="J95" s="1"/>
  <c r="K95" s="1"/>
  <c r="G95"/>
  <c r="F95"/>
  <c r="I94"/>
  <c r="J94" s="1"/>
  <c r="K94" s="1"/>
  <c r="G94"/>
  <c r="F94"/>
  <c r="I93"/>
  <c r="J93" s="1"/>
  <c r="K93" s="1"/>
  <c r="G93"/>
  <c r="F93"/>
  <c r="I92"/>
  <c r="J92" s="1"/>
  <c r="K92" s="1"/>
  <c r="G92"/>
  <c r="F92"/>
  <c r="I91"/>
  <c r="J91" s="1"/>
  <c r="K91" s="1"/>
  <c r="G91"/>
  <c r="F91"/>
  <c r="I90"/>
  <c r="J90" s="1"/>
  <c r="K90" s="1"/>
  <c r="G90"/>
  <c r="F90"/>
  <c r="I89"/>
  <c r="J89" s="1"/>
  <c r="K89" s="1"/>
  <c r="G89"/>
  <c r="F89"/>
  <c r="I88"/>
  <c r="J88" s="1"/>
  <c r="K88" s="1"/>
  <c r="G88"/>
  <c r="F88"/>
  <c r="I87"/>
  <c r="J87" s="1"/>
  <c r="K87" s="1"/>
  <c r="G87"/>
  <c r="F87"/>
  <c r="I86"/>
  <c r="J86" s="1"/>
  <c r="K86" s="1"/>
  <c r="G86"/>
  <c r="F86"/>
  <c r="I85"/>
  <c r="J85" s="1"/>
  <c r="K85" s="1"/>
  <c r="G85"/>
  <c r="F85"/>
  <c r="I84"/>
  <c r="J84" s="1"/>
  <c r="K84" s="1"/>
  <c r="G84"/>
  <c r="F84"/>
  <c r="I83"/>
  <c r="J83" s="1"/>
  <c r="K83" s="1"/>
  <c r="G83"/>
  <c r="F83"/>
  <c r="I82"/>
  <c r="J82" s="1"/>
  <c r="K82" s="1"/>
  <c r="G82"/>
  <c r="F82"/>
  <c r="I81"/>
  <c r="J81" s="1"/>
  <c r="K81" s="1"/>
  <c r="G81"/>
  <c r="F81"/>
  <c r="I80"/>
  <c r="J80" s="1"/>
  <c r="K80" s="1"/>
  <c r="G80"/>
  <c r="F80"/>
  <c r="I79"/>
  <c r="J79" s="1"/>
  <c r="K79" s="1"/>
  <c r="G79"/>
  <c r="F79"/>
  <c r="I78"/>
  <c r="J78" s="1"/>
  <c r="K78" s="1"/>
  <c r="G78"/>
  <c r="F78"/>
  <c r="I77"/>
  <c r="J77" s="1"/>
  <c r="K77" s="1"/>
  <c r="G77"/>
  <c r="F77"/>
  <c r="I237" l="1"/>
  <c r="J237"/>
  <c r="K235" l="1"/>
  <c r="K234"/>
  <c r="K157"/>
  <c r="K156"/>
  <c r="K127"/>
  <c r="K126"/>
  <c r="K236"/>
  <c r="K106"/>
  <c r="K105"/>
  <c r="K151"/>
  <c r="K150"/>
  <c r="K237" l="1"/>
  <c r="E43" l="1"/>
  <c r="E39"/>
</calcChain>
</file>

<file path=xl/sharedStrings.xml><?xml version="1.0" encoding="utf-8"?>
<sst xmlns="http://schemas.openxmlformats.org/spreadsheetml/2006/main" count="422" uniqueCount="177">
  <si>
    <t xml:space="preserve">A </t>
  </si>
  <si>
    <t>Back ground profile</t>
  </si>
  <si>
    <t>Micro Watershed code</t>
  </si>
  <si>
    <t>District-Raigardh</t>
  </si>
  <si>
    <t>Block - Kharsiya</t>
  </si>
  <si>
    <t>B</t>
  </si>
  <si>
    <t>PHYSIOGRAPHIC PROFILE</t>
  </si>
  <si>
    <t xml:space="preserve">Total Area (Ha) - </t>
  </si>
  <si>
    <t xml:space="preserve">Rainfall (mm) - </t>
  </si>
  <si>
    <t>Soil type</t>
  </si>
  <si>
    <t xml:space="preserve">Average Slope - </t>
  </si>
  <si>
    <t>Details of Tributaries</t>
  </si>
  <si>
    <t>C</t>
  </si>
  <si>
    <t>DEMOGRAPHIC PROFILE</t>
  </si>
  <si>
    <t xml:space="preserve">Total Population - </t>
  </si>
  <si>
    <t>Total HouseHolds -</t>
  </si>
  <si>
    <t xml:space="preserve">ST Population - </t>
  </si>
  <si>
    <t xml:space="preserve">SC Population - </t>
  </si>
  <si>
    <t>D</t>
  </si>
  <si>
    <t>MGNREGA Status</t>
  </si>
  <si>
    <t xml:space="preserve">NREGA Job card holders - </t>
  </si>
  <si>
    <t xml:space="preserve">Person days per year (average of last 3 years) - </t>
  </si>
  <si>
    <t xml:space="preserve">Total No of HHs completed 100 Days of Wage Employment (average of last 3 years) - </t>
  </si>
  <si>
    <t xml:space="preserve">Total annual Exp(Rs. in Lakhs.)(average of last 3 years) - </t>
  </si>
  <si>
    <t xml:space="preserve">% of NRM Expenditure(Public + Individual) (average of last 3 years) - </t>
  </si>
  <si>
    <t>E</t>
  </si>
  <si>
    <t>LAND USE LAND COVER</t>
  </si>
  <si>
    <t>Mono cropped (Ha)</t>
  </si>
  <si>
    <t xml:space="preserve">Multi cropped (Ha) - 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</si>
  <si>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</si>
  <si>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</si>
  <si>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</si>
  <si>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</si>
  <si>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</si>
  <si>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</si>
  <si>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</si>
  <si>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 xml:space="preserve">Forest (Ha) - 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</si>
  <si>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</si>
  <si>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</si>
  <si>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</si>
  <si>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</si>
  <si>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</si>
  <si>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</si>
  <si>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>Water harvesting Ponds -</t>
  </si>
  <si>
    <t xml:space="preserve">Borewells - </t>
  </si>
  <si>
    <t xml:space="preserve">Open wells - </t>
  </si>
  <si>
    <t>H</t>
  </si>
  <si>
    <t>Livelihood profile</t>
  </si>
  <si>
    <t xml:space="preserve">Agriculture - </t>
  </si>
  <si>
    <t xml:space="preserve">Off Farm Activities - </t>
  </si>
  <si>
    <t xml:space="preserve">Wages, labour - </t>
  </si>
  <si>
    <t xml:space="preserve">Business - </t>
  </si>
  <si>
    <t xml:space="preserve">Service/ job - </t>
  </si>
  <si>
    <t>I</t>
  </si>
  <si>
    <t>WATER BUDGET</t>
  </si>
  <si>
    <t xml:space="preserve">Total Water Requirement (Ham) - </t>
  </si>
  <si>
    <t xml:space="preserve">Water Resource to be created (Ham) -  </t>
  </si>
  <si>
    <t xml:space="preserve">Water Resourse Planned  ( Ha M)  - </t>
  </si>
  <si>
    <t xml:space="preserve">% of Water requirment fulfilled though MWS - </t>
  </si>
  <si>
    <t>J</t>
  </si>
  <si>
    <t>EXPECTED OUTCOME</t>
  </si>
  <si>
    <t xml:space="preserve">Increase in Irrigated area (in Ha) - </t>
  </si>
  <si>
    <t>Income Enhancement (INR 50,000 per annum as additional income)</t>
  </si>
  <si>
    <t>K</t>
  </si>
  <si>
    <t>ACTIVITY PROPOSED</t>
  </si>
  <si>
    <t>Sr No.</t>
  </si>
  <si>
    <t>Type of intervention</t>
  </si>
  <si>
    <t xml:space="preserve">Name of the Beneficiary </t>
  </si>
  <si>
    <t>No.</t>
  </si>
  <si>
    <t>Dimension</t>
  </si>
  <si>
    <t>Estimated cost (lakh)</t>
  </si>
  <si>
    <t xml:space="preserve">Estimated labour cost </t>
  </si>
  <si>
    <t>Persondays Projected</t>
  </si>
  <si>
    <t>Treated area</t>
  </si>
  <si>
    <t>Lat.in decimal</t>
  </si>
  <si>
    <t xml:space="preserve">  Long.in decimal</t>
  </si>
  <si>
    <t>Targeted HH</t>
  </si>
  <si>
    <t>Length (m)</t>
  </si>
  <si>
    <t>Width  (m)</t>
  </si>
  <si>
    <t>Depth (m)</t>
  </si>
  <si>
    <t>Lakh Rs.</t>
  </si>
  <si>
    <t>days</t>
  </si>
  <si>
    <t>in Ha</t>
  </si>
  <si>
    <t>Individual Works:</t>
  </si>
  <si>
    <t>land levelling</t>
  </si>
  <si>
    <t>farm pond</t>
  </si>
  <si>
    <t>dug well construction</t>
  </si>
  <si>
    <t>cattle shed</t>
  </si>
  <si>
    <t>goat shed</t>
  </si>
  <si>
    <t>pond deepening</t>
  </si>
  <si>
    <t>government</t>
  </si>
  <si>
    <t>plantation</t>
  </si>
  <si>
    <t>nadep pit</t>
  </si>
  <si>
    <t>ajola tank</t>
  </si>
  <si>
    <t>e-DPR of ______DOMNARA______GP,  Block  ___KHARSIYA___ ,  District- ___Raigarh__, Chhattisgarh</t>
  </si>
  <si>
    <t>Gram Panchayat - DOMNARA</t>
  </si>
  <si>
    <t>Villages Covered - DOMNARA</t>
  </si>
  <si>
    <t xml:space="preserve">Total Water Available (Ham) - </t>
  </si>
  <si>
    <t xml:space="preserve">Increase in Cropping area (in Ha) - </t>
  </si>
  <si>
    <t>mansharam rathiya</t>
  </si>
  <si>
    <t>phoolsingh</t>
  </si>
  <si>
    <t>chamar singh</t>
  </si>
  <si>
    <t>mangal singh</t>
  </si>
  <si>
    <t>ratan singh</t>
  </si>
  <si>
    <t>budhram</t>
  </si>
  <si>
    <t xml:space="preserve">ashok kumar das </t>
  </si>
  <si>
    <t>kartik ram rathiya</t>
  </si>
  <si>
    <t xml:space="preserve">ramprasad </t>
  </si>
  <si>
    <t>santosh kumar nishad</t>
  </si>
  <si>
    <t>jageshwar rathiya</t>
  </si>
  <si>
    <t>lakhan das mahant</t>
  </si>
  <si>
    <t>narayan das</t>
  </si>
  <si>
    <t>chhedu das mahant</t>
  </si>
  <si>
    <t>nehrudas</t>
  </si>
  <si>
    <t>jagsaay rathiya</t>
  </si>
  <si>
    <t>abhimanyu rathiya</t>
  </si>
  <si>
    <t>daduram yadaw</t>
  </si>
  <si>
    <t>parash ram rathiya</t>
  </si>
  <si>
    <t>tejraam rathiya</t>
  </si>
  <si>
    <t xml:space="preserve">ganeshram </t>
  </si>
  <si>
    <t>baldev rathiya</t>
  </si>
  <si>
    <t xml:space="preserve">mahesh ram </t>
  </si>
  <si>
    <t>chandarmati rathiya</t>
  </si>
  <si>
    <t>komal chouhan</t>
  </si>
  <si>
    <t>charan singh rathiya</t>
  </si>
  <si>
    <t>amilaal rathiya</t>
  </si>
  <si>
    <t>naresh kumar rathiya</t>
  </si>
  <si>
    <t>maheshram rathiya</t>
  </si>
  <si>
    <t>chaitkunwar rathiya</t>
  </si>
  <si>
    <t>basanti rathiya</t>
  </si>
  <si>
    <t>ram pyari rathiya</t>
  </si>
  <si>
    <t>yashoda  rathiya</t>
  </si>
  <si>
    <t>meena rathiya</t>
  </si>
  <si>
    <t>dilmati rathiya</t>
  </si>
  <si>
    <t>hirabai rathiya</t>
  </si>
  <si>
    <t>dhaneshwari</t>
  </si>
  <si>
    <t>pushpa devi</t>
  </si>
  <si>
    <t>sonamati mahant</t>
  </si>
  <si>
    <t>shakuntla mahant</t>
  </si>
  <si>
    <t>manglai mahant</t>
  </si>
  <si>
    <t>sukmati mahant</t>
  </si>
  <si>
    <t>chakarmoti</t>
  </si>
  <si>
    <t>ramsheela rathiya</t>
  </si>
  <si>
    <t>bimlabai</t>
  </si>
  <si>
    <t>sarwjanik</t>
  </si>
  <si>
    <t>stop dam</t>
  </si>
  <si>
    <t>dyke construction</t>
  </si>
  <si>
    <t>brushwood</t>
  </si>
  <si>
    <t>boulder check</t>
  </si>
  <si>
    <t>varmi pit</t>
  </si>
  <si>
    <t>CPT</t>
  </si>
  <si>
    <t>WAT</t>
  </si>
  <si>
    <t>cow shed</t>
  </si>
  <si>
    <t>geeta mahant</t>
  </si>
  <si>
    <t>urmila mahant</t>
  </si>
  <si>
    <t>ramsila</t>
  </si>
  <si>
    <t xml:space="preserve">vimla </t>
  </si>
  <si>
    <t>kuswa mahant</t>
  </si>
  <si>
    <t>harchand mahant</t>
  </si>
  <si>
    <t>lakeshwar mahant</t>
  </si>
  <si>
    <t>nilambar say rathiya</t>
  </si>
  <si>
    <t>pursottam rathiya</t>
  </si>
  <si>
    <t>santosh kumar rathiya</t>
  </si>
  <si>
    <t>jagasay rathiya</t>
  </si>
  <si>
    <t>krishna kumar rathiya</t>
  </si>
  <si>
    <t>moharsay rathiya</t>
  </si>
  <si>
    <t>santosh nishad</t>
  </si>
  <si>
    <t>4G2C6G2k,4G2C6G2i</t>
  </si>
  <si>
    <t>FY 2020-2021</t>
  </si>
  <si>
    <t>FY 2019-2020</t>
  </si>
  <si>
    <t>FY 2018-2019</t>
  </si>
  <si>
    <t xml:space="preserve">Sandy clay loame </t>
  </si>
  <si>
    <t>0 to 5%</t>
  </si>
  <si>
    <t xml:space="preserve">Mand river </t>
  </si>
  <si>
    <t>(4.50+.50)/2</t>
  </si>
  <si>
    <t>(2+1.10)/2</t>
  </si>
  <si>
    <t xml:space="preserve">Total </t>
  </si>
</sst>
</file>

<file path=xl/styles.xml><?xml version="1.0" encoding="utf-8"?>
<styleSheet xmlns="http://schemas.openxmlformats.org/spreadsheetml/2006/main">
  <numFmts count="1">
    <numFmt numFmtId="168" formatCode="0.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8" tint="-0.499984740745262"/>
      <name val="Arial"/>
      <family val="2"/>
    </font>
    <font>
      <sz val="11"/>
      <color theme="1"/>
      <name val="Arial"/>
      <family val="2"/>
    </font>
    <font>
      <b/>
      <sz val="11"/>
      <color theme="8" tint="-0.49998474074526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8" tint="-0.499984740745262"/>
      <name val="Arial"/>
      <family val="2"/>
    </font>
    <font>
      <sz val="11"/>
      <color rgb="FF0000FF"/>
      <name val="Arial"/>
      <family val="2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C00000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7"/>
      <color rgb="FF003399"/>
      <name val="Verdana"/>
      <family val="2"/>
    </font>
    <font>
      <sz val="8"/>
      <color rgb="FF003399"/>
      <name val="Verdana"/>
      <family val="2"/>
    </font>
    <font>
      <sz val="11"/>
      <color theme="1"/>
      <name val="Malgun Gothic Semilight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/>
    <xf numFmtId="0" fontId="3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/>
    <xf numFmtId="0" fontId="6" fillId="2" borderId="7" xfId="0" applyFont="1" applyFill="1" applyBorder="1" applyAlignment="1">
      <alignment horizontal="left" vertical="center"/>
    </xf>
    <xf numFmtId="0" fontId="3" fillId="2" borderId="7" xfId="0" applyFont="1" applyFill="1" applyBorder="1"/>
    <xf numFmtId="0" fontId="3" fillId="2" borderId="0" xfId="0" applyFont="1" applyFill="1" applyAlignment="1">
      <alignment horizontal="left" vertical="center" wrapText="1" inden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left" vertical="center" wrapText="1"/>
    </xf>
    <xf numFmtId="2" fontId="3" fillId="2" borderId="10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9" fontId="3" fillId="2" borderId="0" xfId="0" applyNumberFormat="1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left" vertical="top" wrapText="1"/>
    </xf>
    <xf numFmtId="2" fontId="8" fillId="2" borderId="0" xfId="0" applyNumberFormat="1" applyFont="1" applyFill="1" applyAlignment="1">
      <alignment horizontal="left" vertical="center" wrapText="1"/>
    </xf>
    <xf numFmtId="0" fontId="8" fillId="2" borderId="10" xfId="0" applyFont="1" applyFill="1" applyBorder="1"/>
    <xf numFmtId="0" fontId="8" fillId="2" borderId="10" xfId="0" applyFont="1" applyFill="1" applyBorder="1" applyAlignment="1">
      <alignment horizontal="left" vertical="top" wrapText="1"/>
    </xf>
    <xf numFmtId="9" fontId="8" fillId="2" borderId="10" xfId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1" fontId="5" fillId="2" borderId="10" xfId="0" applyNumberFormat="1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/>
    <xf numFmtId="0" fontId="9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2" fillId="2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12" fillId="2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left" vertical="top" wrapText="1"/>
    </xf>
    <xf numFmtId="0" fontId="11" fillId="2" borderId="20" xfId="0" applyFont="1" applyFill="1" applyBorder="1" applyAlignment="1">
      <alignment horizontal="left" vertical="top" wrapText="1"/>
    </xf>
    <xf numFmtId="0" fontId="11" fillId="2" borderId="27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14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17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wrapText="1"/>
    </xf>
    <xf numFmtId="3" fontId="15" fillId="2" borderId="28" xfId="0" applyNumberFormat="1" applyFont="1" applyFill="1" applyBorder="1" applyAlignment="1">
      <alignment horizontal="right" wrapText="1"/>
    </xf>
    <xf numFmtId="0" fontId="15" fillId="2" borderId="28" xfId="0" applyFont="1" applyFill="1" applyBorder="1" applyAlignment="1">
      <alignment horizontal="right" wrapText="1"/>
    </xf>
    <xf numFmtId="1" fontId="13" fillId="2" borderId="17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/>
    </xf>
    <xf numFmtId="168" fontId="12" fillId="2" borderId="17" xfId="0" applyNumberFormat="1" applyFont="1" applyFill="1" applyBorder="1" applyAlignment="1">
      <alignment horizontal="center"/>
    </xf>
    <xf numFmtId="1" fontId="12" fillId="2" borderId="17" xfId="0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 wrapText="1"/>
    </xf>
    <xf numFmtId="1" fontId="17" fillId="2" borderId="17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2" fontId="17" fillId="2" borderId="17" xfId="0" applyNumberFormat="1" applyFont="1" applyFill="1" applyBorder="1" applyAlignment="1">
      <alignment horizontal="center" vertical="center"/>
    </xf>
    <xf numFmtId="168" fontId="12" fillId="2" borderId="17" xfId="0" applyNumberFormat="1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2" borderId="17" xfId="0" applyFill="1" applyBorder="1"/>
    <xf numFmtId="1" fontId="3" fillId="2" borderId="0" xfId="0" applyNumberFormat="1" applyFont="1" applyFill="1"/>
    <xf numFmtId="0" fontId="0" fillId="2" borderId="17" xfId="0" applyFill="1" applyBorder="1" applyAlignment="1">
      <alignment horizontal="center"/>
    </xf>
    <xf numFmtId="0" fontId="3" fillId="0" borderId="17" xfId="0" applyFont="1" applyBorder="1"/>
    <xf numFmtId="0" fontId="16" fillId="2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S512"/>
  <sheetViews>
    <sheetView tabSelected="1" topLeftCell="A71" zoomScale="90" zoomScaleNormal="90" workbookViewId="0">
      <selection activeCell="D85" sqref="D85"/>
    </sheetView>
  </sheetViews>
  <sheetFormatPr defaultColWidth="9.140625" defaultRowHeight="14.25"/>
  <cols>
    <col min="1" max="1" width="9.140625" style="1"/>
    <col min="2" max="2" width="5.42578125" style="61" customWidth="1"/>
    <col min="3" max="3" width="17.7109375" style="62" customWidth="1"/>
    <col min="4" max="4" width="56.42578125" style="62" bestFit="1" customWidth="1"/>
    <col min="5" max="5" width="11.140625" style="61" customWidth="1"/>
    <col min="6" max="6" width="13.42578125" style="61" customWidth="1"/>
    <col min="7" max="7" width="11.85546875" style="61" customWidth="1"/>
    <col min="8" max="8" width="12.140625" style="61" customWidth="1"/>
    <col min="9" max="9" width="14.42578125" style="62" customWidth="1"/>
    <col min="10" max="10" width="11.140625" style="62" customWidth="1"/>
    <col min="11" max="11" width="14" style="62" customWidth="1"/>
    <col min="12" max="14" width="10.42578125" style="62" customWidth="1"/>
    <col min="15" max="15" width="10.85546875" style="62" customWidth="1"/>
    <col min="16" max="16384" width="9.140625" style="1"/>
  </cols>
  <sheetData>
    <row r="1" spans="2:19" ht="18.75" thickBot="1">
      <c r="B1" s="65" t="s">
        <v>94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2:19">
      <c r="B2" s="2"/>
      <c r="C2" s="3"/>
      <c r="D2" s="3"/>
      <c r="E2" s="4"/>
      <c r="F2" s="4"/>
      <c r="G2" s="4"/>
      <c r="H2" s="4"/>
      <c r="I2" s="3"/>
      <c r="J2" s="3"/>
      <c r="K2" s="3"/>
      <c r="L2" s="3"/>
      <c r="M2" s="3"/>
      <c r="N2" s="3"/>
      <c r="O2" s="5"/>
    </row>
    <row r="3" spans="2:19" ht="15" thickBot="1">
      <c r="B3" s="2"/>
      <c r="C3" s="3"/>
      <c r="D3" s="3"/>
      <c r="E3" s="68"/>
      <c r="F3" s="68"/>
      <c r="G3" s="68"/>
      <c r="H3" s="68"/>
      <c r="I3" s="68"/>
      <c r="J3" s="68"/>
      <c r="K3" s="68"/>
      <c r="L3" s="68"/>
      <c r="M3" s="6"/>
      <c r="N3" s="6"/>
      <c r="O3" s="5"/>
    </row>
    <row r="4" spans="2:19" ht="15">
      <c r="B4" s="7" t="s">
        <v>0</v>
      </c>
      <c r="C4" s="8"/>
      <c r="D4" s="8" t="s">
        <v>1</v>
      </c>
      <c r="E4" s="9"/>
      <c r="F4" s="9"/>
      <c r="G4" s="9"/>
      <c r="H4" s="9"/>
      <c r="I4" s="10"/>
      <c r="J4" s="10"/>
      <c r="K4" s="10"/>
      <c r="L4" s="10"/>
      <c r="M4" s="10"/>
      <c r="N4" s="10"/>
      <c r="O4" s="11"/>
    </row>
    <row r="5" spans="2:19" ht="41.45" customHeight="1">
      <c r="B5" s="12"/>
      <c r="C5" s="13"/>
      <c r="D5" s="13" t="s">
        <v>2</v>
      </c>
      <c r="E5" s="69" t="s">
        <v>167</v>
      </c>
      <c r="F5" s="69"/>
      <c r="G5" s="69"/>
      <c r="H5" s="69"/>
      <c r="I5" s="69"/>
      <c r="J5" s="69"/>
      <c r="K5" s="69"/>
      <c r="L5" s="69"/>
      <c r="M5" s="69"/>
      <c r="N5" s="69"/>
      <c r="O5" s="70"/>
    </row>
    <row r="6" spans="2:19" ht="20.100000000000001" customHeight="1">
      <c r="B6" s="12"/>
      <c r="C6" s="13"/>
      <c r="D6" s="13" t="s">
        <v>3</v>
      </c>
      <c r="E6" s="71"/>
      <c r="F6" s="71"/>
      <c r="G6" s="71"/>
      <c r="H6" s="71"/>
      <c r="I6" s="71"/>
      <c r="J6" s="71"/>
      <c r="K6" s="71"/>
      <c r="L6" s="14"/>
      <c r="M6" s="14"/>
      <c r="N6" s="14"/>
      <c r="O6" s="5"/>
    </row>
    <row r="7" spans="2:19" ht="20.100000000000001" customHeight="1">
      <c r="B7" s="12"/>
      <c r="C7" s="13"/>
      <c r="D7" s="13" t="s">
        <v>4</v>
      </c>
      <c r="E7" s="71"/>
      <c r="F7" s="71"/>
      <c r="G7" s="71"/>
      <c r="H7" s="71"/>
      <c r="I7" s="71"/>
      <c r="J7" s="71"/>
      <c r="K7" s="71"/>
      <c r="L7" s="14"/>
      <c r="M7" s="14"/>
      <c r="N7" s="14"/>
      <c r="O7" s="5"/>
      <c r="R7" s="64"/>
      <c r="S7" s="64"/>
    </row>
    <row r="8" spans="2:19" ht="20.100000000000001" customHeight="1">
      <c r="B8" s="12"/>
      <c r="C8" s="13"/>
      <c r="D8" s="13" t="s">
        <v>95</v>
      </c>
      <c r="E8" s="71"/>
      <c r="F8" s="71"/>
      <c r="G8" s="71"/>
      <c r="H8" s="71"/>
      <c r="I8" s="71"/>
      <c r="J8" s="71"/>
      <c r="K8" s="71"/>
      <c r="L8" s="14"/>
      <c r="M8" s="14"/>
      <c r="N8" s="14"/>
      <c r="O8" s="5"/>
    </row>
    <row r="9" spans="2:19" ht="20.100000000000001" customHeight="1" thickBot="1">
      <c r="B9" s="15"/>
      <c r="C9" s="16"/>
      <c r="D9" s="16" t="s">
        <v>96</v>
      </c>
      <c r="E9" s="79"/>
      <c r="F9" s="79"/>
      <c r="G9" s="79"/>
      <c r="H9" s="79"/>
      <c r="I9" s="79"/>
      <c r="J9" s="79"/>
      <c r="K9" s="79"/>
      <c r="L9" s="79"/>
      <c r="M9" s="17"/>
      <c r="N9" s="17"/>
      <c r="O9" s="18"/>
    </row>
    <row r="10" spans="2:19" ht="15" thickBot="1">
      <c r="B10" s="2"/>
      <c r="C10" s="3"/>
      <c r="D10" s="3"/>
      <c r="E10" s="4"/>
      <c r="F10" s="4"/>
      <c r="G10" s="4"/>
      <c r="H10" s="4"/>
      <c r="I10" s="3"/>
      <c r="J10" s="3"/>
      <c r="K10" s="3"/>
      <c r="L10" s="3"/>
      <c r="M10" s="3"/>
      <c r="N10" s="3"/>
      <c r="O10" s="5"/>
    </row>
    <row r="11" spans="2:19" ht="20.100000000000001" customHeight="1">
      <c r="B11" s="7" t="s">
        <v>5</v>
      </c>
      <c r="C11" s="8"/>
      <c r="D11" s="8" t="s">
        <v>6</v>
      </c>
      <c r="E11" s="9"/>
      <c r="F11" s="9"/>
      <c r="G11" s="9"/>
      <c r="H11" s="9"/>
      <c r="I11" s="10"/>
      <c r="J11" s="10"/>
      <c r="K11" s="10"/>
      <c r="L11" s="10"/>
      <c r="M11" s="10"/>
      <c r="N11" s="10"/>
      <c r="O11" s="11"/>
    </row>
    <row r="12" spans="2:19" ht="20.100000000000001" customHeight="1">
      <c r="B12" s="12"/>
      <c r="C12" s="13"/>
      <c r="D12" s="13" t="s">
        <v>7</v>
      </c>
      <c r="E12" s="19">
        <v>262.98</v>
      </c>
      <c r="F12" s="19"/>
      <c r="G12" s="19"/>
      <c r="H12" s="19"/>
      <c r="I12" s="13"/>
      <c r="J12" s="13"/>
      <c r="K12" s="13"/>
      <c r="L12" s="13"/>
      <c r="M12" s="13"/>
      <c r="N12" s="13"/>
      <c r="O12" s="5"/>
    </row>
    <row r="13" spans="2:19" ht="20.100000000000001" customHeight="1">
      <c r="B13" s="12"/>
      <c r="C13" s="13"/>
      <c r="D13" s="13" t="s">
        <v>8</v>
      </c>
      <c r="E13" s="19">
        <v>1192</v>
      </c>
      <c r="F13" s="19"/>
      <c r="G13" s="19"/>
      <c r="H13" s="19"/>
      <c r="I13" s="13"/>
      <c r="J13" s="13"/>
      <c r="K13" s="13"/>
      <c r="L13" s="13"/>
      <c r="M13" s="13"/>
      <c r="N13" s="13"/>
      <c r="O13" s="5"/>
    </row>
    <row r="14" spans="2:19" ht="20.100000000000001" customHeight="1">
      <c r="B14" s="12"/>
      <c r="C14" s="13"/>
      <c r="D14" s="13" t="s">
        <v>9</v>
      </c>
      <c r="E14" s="20" t="s">
        <v>171</v>
      </c>
      <c r="F14" s="20"/>
      <c r="G14" s="20"/>
      <c r="H14" s="20"/>
      <c r="I14" s="13"/>
      <c r="J14" s="13"/>
      <c r="K14" s="13"/>
      <c r="L14" s="13"/>
      <c r="M14" s="13"/>
      <c r="N14" s="13"/>
      <c r="O14" s="5"/>
    </row>
    <row r="15" spans="2:19" ht="20.100000000000001" customHeight="1">
      <c r="B15" s="12"/>
      <c r="C15" s="13"/>
      <c r="D15" s="13" t="s">
        <v>10</v>
      </c>
      <c r="E15" s="21" t="s">
        <v>172</v>
      </c>
      <c r="F15" s="21"/>
      <c r="G15" s="21"/>
      <c r="H15" s="21"/>
      <c r="I15" s="13"/>
      <c r="J15" s="13"/>
      <c r="K15" s="13"/>
      <c r="L15" s="13"/>
      <c r="M15" s="13"/>
      <c r="N15" s="13"/>
      <c r="O15" s="5"/>
    </row>
    <row r="16" spans="2:19" ht="20.100000000000001" customHeight="1">
      <c r="B16" s="12"/>
      <c r="C16" s="13"/>
      <c r="D16" s="13" t="s">
        <v>11</v>
      </c>
      <c r="E16" s="19" t="s">
        <v>173</v>
      </c>
      <c r="F16" s="19"/>
      <c r="G16" s="19"/>
      <c r="H16" s="19"/>
      <c r="I16" s="80"/>
      <c r="J16" s="80"/>
      <c r="K16" s="80"/>
      <c r="L16" s="80"/>
      <c r="M16" s="13"/>
      <c r="N16" s="13"/>
      <c r="O16" s="5"/>
    </row>
    <row r="17" spans="2:15" ht="20.100000000000001" customHeight="1">
      <c r="B17" s="12"/>
      <c r="C17" s="13"/>
      <c r="D17" s="13"/>
      <c r="E17" s="19"/>
      <c r="F17" s="19"/>
      <c r="G17" s="19"/>
      <c r="H17" s="19"/>
      <c r="I17" s="80"/>
      <c r="J17" s="80"/>
      <c r="K17" s="80"/>
      <c r="L17" s="80"/>
      <c r="M17" s="13"/>
      <c r="N17" s="13"/>
      <c r="O17" s="5"/>
    </row>
    <row r="18" spans="2:15" ht="20.100000000000001" customHeight="1" thickBot="1">
      <c r="B18" s="15"/>
      <c r="C18" s="16"/>
      <c r="D18" s="16"/>
      <c r="E18" s="22"/>
      <c r="F18" s="22"/>
      <c r="G18" s="22"/>
      <c r="H18" s="22"/>
      <c r="I18" s="16"/>
      <c r="J18" s="16"/>
      <c r="K18" s="16"/>
      <c r="L18" s="16"/>
      <c r="M18" s="16"/>
      <c r="N18" s="16"/>
      <c r="O18" s="18"/>
    </row>
    <row r="19" spans="2:15" ht="20.100000000000001" customHeight="1" thickBot="1">
      <c r="B19" s="12"/>
      <c r="C19" s="13"/>
      <c r="D19" s="13"/>
      <c r="E19" s="23"/>
      <c r="F19" s="23"/>
      <c r="G19" s="23"/>
      <c r="H19" s="23"/>
      <c r="I19" s="13"/>
      <c r="J19" s="13"/>
      <c r="K19" s="13"/>
      <c r="L19" s="13"/>
      <c r="M19" s="13"/>
      <c r="N19" s="13"/>
      <c r="O19" s="5"/>
    </row>
    <row r="20" spans="2:15" ht="20.100000000000001" customHeight="1">
      <c r="B20" s="24" t="s">
        <v>12</v>
      </c>
      <c r="C20" s="25"/>
      <c r="D20" s="25" t="s">
        <v>13</v>
      </c>
      <c r="E20" s="26"/>
      <c r="F20" s="26"/>
      <c r="G20" s="26"/>
      <c r="H20" s="26"/>
      <c r="I20" s="27"/>
      <c r="J20" s="27"/>
      <c r="K20" s="27"/>
      <c r="L20" s="27"/>
      <c r="M20" s="27"/>
      <c r="N20" s="27"/>
      <c r="O20" s="11"/>
    </row>
    <row r="21" spans="2:15" ht="20.100000000000001" customHeight="1">
      <c r="B21" s="2"/>
      <c r="C21" s="3"/>
      <c r="D21" s="13" t="s">
        <v>14</v>
      </c>
      <c r="E21" s="28">
        <v>1140</v>
      </c>
      <c r="F21" s="28"/>
      <c r="G21" s="28"/>
      <c r="H21" s="28"/>
      <c r="I21" s="3"/>
      <c r="J21" s="3"/>
      <c r="K21" s="3"/>
      <c r="L21" s="3"/>
      <c r="M21" s="3"/>
      <c r="N21" s="3"/>
      <c r="O21" s="5"/>
    </row>
    <row r="22" spans="2:15" ht="20.100000000000001" customHeight="1">
      <c r="B22" s="2"/>
      <c r="C22" s="3"/>
      <c r="D22" s="13" t="s">
        <v>15</v>
      </c>
      <c r="E22" s="28">
        <v>333</v>
      </c>
      <c r="F22" s="28"/>
      <c r="G22" s="28"/>
      <c r="H22" s="28"/>
      <c r="I22" s="3"/>
      <c r="J22" s="3"/>
      <c r="K22" s="3"/>
      <c r="L22" s="3"/>
      <c r="M22" s="3"/>
      <c r="N22" s="3"/>
      <c r="O22" s="5"/>
    </row>
    <row r="23" spans="2:15" ht="20.100000000000001" customHeight="1">
      <c r="B23" s="2"/>
      <c r="C23" s="3"/>
      <c r="D23" s="13" t="s">
        <v>16</v>
      </c>
      <c r="E23" s="28">
        <v>449</v>
      </c>
      <c r="F23" s="28"/>
      <c r="G23" s="28"/>
      <c r="H23" s="28"/>
      <c r="I23" s="3"/>
      <c r="J23" s="3"/>
      <c r="K23" s="3"/>
      <c r="L23" s="3"/>
      <c r="M23" s="3"/>
      <c r="N23" s="3"/>
      <c r="O23" s="5"/>
    </row>
    <row r="24" spans="2:15" ht="20.100000000000001" customHeight="1" thickBot="1">
      <c r="B24" s="29"/>
      <c r="C24" s="30"/>
      <c r="D24" s="16" t="s">
        <v>17</v>
      </c>
      <c r="E24" s="31">
        <v>185</v>
      </c>
      <c r="F24" s="90"/>
      <c r="G24" s="90"/>
      <c r="H24" s="90"/>
      <c r="I24" s="30"/>
      <c r="J24" s="30"/>
      <c r="K24" s="30"/>
      <c r="L24" s="30"/>
      <c r="M24" s="30"/>
      <c r="N24" s="30"/>
      <c r="O24" s="18"/>
    </row>
    <row r="25" spans="2:15" ht="24.95" customHeight="1">
      <c r="B25" s="32" t="s">
        <v>18</v>
      </c>
      <c r="C25" s="33"/>
      <c r="D25" s="34" t="s">
        <v>19</v>
      </c>
      <c r="E25" s="35"/>
      <c r="F25" s="92" t="s">
        <v>168</v>
      </c>
      <c r="G25" s="92" t="s">
        <v>169</v>
      </c>
      <c r="H25" s="92" t="s">
        <v>170</v>
      </c>
      <c r="I25" s="27"/>
      <c r="J25" s="27"/>
      <c r="K25" s="27"/>
      <c r="L25" s="27"/>
      <c r="M25" s="27"/>
      <c r="N25" s="27"/>
      <c r="O25" s="11"/>
    </row>
    <row r="26" spans="2:15" ht="35.1" customHeight="1">
      <c r="B26" s="2"/>
      <c r="C26" s="3"/>
      <c r="D26" s="13" t="s">
        <v>20</v>
      </c>
      <c r="E26" s="19"/>
      <c r="F26" s="91">
        <v>101</v>
      </c>
      <c r="G26" s="91"/>
      <c r="H26" s="91"/>
      <c r="I26" s="3"/>
      <c r="J26" s="3"/>
      <c r="K26" s="3"/>
      <c r="L26" s="3"/>
      <c r="M26" s="3"/>
      <c r="N26" s="3"/>
      <c r="O26" s="5"/>
    </row>
    <row r="27" spans="2:15" ht="35.1" customHeight="1">
      <c r="B27" s="2"/>
      <c r="C27" s="3"/>
      <c r="D27" s="13" t="s">
        <v>21</v>
      </c>
      <c r="E27" s="19"/>
      <c r="F27" s="93">
        <v>3157</v>
      </c>
      <c r="G27" s="93">
        <v>1472</v>
      </c>
      <c r="H27" s="93">
        <v>2153</v>
      </c>
      <c r="I27" s="3"/>
      <c r="J27" s="3"/>
      <c r="K27" s="3"/>
      <c r="L27" s="3"/>
      <c r="M27" s="3"/>
      <c r="N27" s="3"/>
      <c r="O27" s="5"/>
    </row>
    <row r="28" spans="2:15" ht="60" customHeight="1">
      <c r="B28" s="2"/>
      <c r="C28" s="3"/>
      <c r="D28" s="13" t="s">
        <v>22</v>
      </c>
      <c r="E28" s="19"/>
      <c r="F28" s="94">
        <v>8</v>
      </c>
      <c r="G28" s="94">
        <v>1</v>
      </c>
      <c r="H28" s="94">
        <v>1</v>
      </c>
      <c r="I28" s="3"/>
      <c r="J28" s="3"/>
      <c r="K28" s="3"/>
      <c r="L28" s="3"/>
      <c r="M28" s="3"/>
      <c r="N28" s="3"/>
      <c r="O28" s="5"/>
    </row>
    <row r="29" spans="2:15" ht="60" customHeight="1">
      <c r="B29" s="2"/>
      <c r="C29" s="3"/>
      <c r="D29" s="13" t="s">
        <v>23</v>
      </c>
      <c r="E29" s="19"/>
      <c r="F29" s="94">
        <v>11.2</v>
      </c>
      <c r="G29" s="94">
        <v>3.67</v>
      </c>
      <c r="H29" s="94">
        <v>2.79</v>
      </c>
      <c r="I29" s="3"/>
      <c r="J29" s="3"/>
      <c r="K29" s="3"/>
      <c r="L29" s="3"/>
      <c r="M29" s="3"/>
      <c r="N29" s="3"/>
      <c r="O29" s="5"/>
    </row>
    <row r="30" spans="2:15" ht="60" customHeight="1" thickBot="1">
      <c r="B30" s="29"/>
      <c r="C30" s="30"/>
      <c r="D30" s="16" t="s">
        <v>24</v>
      </c>
      <c r="E30" s="36"/>
      <c r="F30" s="94">
        <v>86.77</v>
      </c>
      <c r="G30" s="94">
        <v>58.47</v>
      </c>
      <c r="H30" s="94">
        <v>47.1</v>
      </c>
      <c r="I30" s="30"/>
      <c r="J30" s="30"/>
      <c r="K30" s="30"/>
      <c r="L30" s="30"/>
      <c r="M30" s="30"/>
      <c r="N30" s="30"/>
      <c r="O30" s="18"/>
    </row>
    <row r="31" spans="2:15" ht="15" thickBot="1">
      <c r="B31" s="2"/>
      <c r="C31" s="3"/>
      <c r="D31" s="3"/>
      <c r="E31" s="37"/>
      <c r="F31" s="37"/>
      <c r="G31" s="37"/>
      <c r="H31" s="37"/>
      <c r="I31" s="3"/>
      <c r="J31" s="3"/>
      <c r="K31" s="3"/>
      <c r="L31" s="3"/>
      <c r="M31" s="3"/>
      <c r="N31" s="3"/>
      <c r="O31" s="5"/>
    </row>
    <row r="32" spans="2:15" ht="20.100000000000001" customHeight="1">
      <c r="B32" s="24" t="s">
        <v>25</v>
      </c>
      <c r="C32" s="25"/>
      <c r="D32" s="25" t="s">
        <v>26</v>
      </c>
      <c r="E32" s="35"/>
      <c r="F32" s="35"/>
      <c r="G32" s="35"/>
      <c r="H32" s="35"/>
      <c r="I32" s="27"/>
      <c r="J32" s="27"/>
      <c r="K32" s="27"/>
      <c r="L32" s="27"/>
      <c r="M32" s="27"/>
      <c r="N32" s="27"/>
      <c r="O32" s="11"/>
    </row>
    <row r="33" spans="2:15" ht="20.100000000000001" customHeight="1">
      <c r="B33" s="2"/>
      <c r="C33" s="3"/>
      <c r="D33" s="13" t="s">
        <v>27</v>
      </c>
      <c r="E33" s="38">
        <v>159.59</v>
      </c>
      <c r="F33" s="38"/>
      <c r="G33" s="38"/>
      <c r="H33" s="38"/>
      <c r="I33" s="3"/>
      <c r="J33" s="3"/>
      <c r="K33" s="3"/>
      <c r="L33" s="3"/>
      <c r="M33" s="3"/>
      <c r="N33" s="3"/>
      <c r="O33" s="5"/>
    </row>
    <row r="34" spans="2:15" ht="20.100000000000001" customHeight="1">
      <c r="B34" s="2"/>
      <c r="C34" s="3"/>
      <c r="D34" s="13" t="s">
        <v>28</v>
      </c>
      <c r="E34" s="38">
        <v>1.17</v>
      </c>
      <c r="F34" s="38"/>
      <c r="G34" s="38"/>
      <c r="H34" s="38"/>
      <c r="I34" s="3"/>
      <c r="J34" s="3"/>
      <c r="K34" s="3"/>
      <c r="L34" s="3"/>
      <c r="M34" s="3"/>
      <c r="N34" s="3"/>
      <c r="O34" s="5"/>
    </row>
    <row r="35" spans="2:15" ht="20.100000000000001" customHeight="1">
      <c r="B35" s="2"/>
      <c r="C35" s="3"/>
      <c r="D35" s="13" t="s">
        <v>29</v>
      </c>
      <c r="E35" s="38">
        <v>1.95</v>
      </c>
      <c r="F35" s="38"/>
      <c r="G35" s="38"/>
      <c r="H35" s="38"/>
      <c r="I35" s="3"/>
      <c r="J35" s="3"/>
      <c r="K35" s="3"/>
      <c r="L35" s="3"/>
      <c r="M35" s="3"/>
      <c r="N35" s="3"/>
      <c r="O35" s="5"/>
    </row>
    <row r="36" spans="2:15" ht="20.100000000000001" customHeight="1">
      <c r="B36" s="2"/>
      <c r="C36" s="3"/>
      <c r="D36" s="13" t="s">
        <v>30</v>
      </c>
      <c r="E36" s="38">
        <v>0</v>
      </c>
      <c r="F36" s="38"/>
      <c r="G36" s="38"/>
      <c r="H36" s="38"/>
      <c r="I36" s="3"/>
      <c r="J36" s="3"/>
      <c r="K36" s="3"/>
      <c r="L36" s="3"/>
      <c r="M36" s="3"/>
      <c r="N36" s="3"/>
      <c r="O36" s="5"/>
    </row>
    <row r="37" spans="2:15" ht="20.100000000000001" customHeight="1">
      <c r="B37" s="2"/>
      <c r="C37" s="3"/>
      <c r="D37" s="13" t="s">
        <v>31</v>
      </c>
      <c r="E37" s="38">
        <v>5.0999999999999996</v>
      </c>
      <c r="F37" s="38"/>
      <c r="G37" s="38"/>
      <c r="H37" s="38"/>
      <c r="I37" s="3"/>
      <c r="J37" s="3"/>
      <c r="K37" s="3"/>
      <c r="L37" s="3"/>
      <c r="M37" s="3"/>
      <c r="N37" s="3"/>
      <c r="O37" s="5"/>
    </row>
    <row r="38" spans="2:15" ht="20.100000000000001" customHeight="1">
      <c r="B38" s="2"/>
      <c r="C38" s="3"/>
      <c r="D38" s="13" t="s">
        <v>32</v>
      </c>
      <c r="E38" s="38">
        <v>8.75</v>
      </c>
      <c r="F38" s="38"/>
      <c r="G38" s="38"/>
      <c r="H38" s="38"/>
      <c r="I38" s="3"/>
      <c r="J38" s="3"/>
      <c r="K38" s="3"/>
      <c r="L38" s="3"/>
      <c r="M38" s="3"/>
      <c r="N38" s="3"/>
      <c r="O38" s="5"/>
    </row>
    <row r="39" spans="2:15" ht="20.100000000000001" customHeight="1" thickBot="1">
      <c r="B39" s="29"/>
      <c r="C39" s="30"/>
      <c r="D39" s="16" t="s">
        <v>33</v>
      </c>
      <c r="E39" s="39">
        <f>E12-E33-E34-E35-E36-E37-E38</f>
        <v>86.420000000000016</v>
      </c>
      <c r="F39" s="39"/>
      <c r="G39" s="39"/>
      <c r="H39" s="39"/>
      <c r="I39" s="30"/>
      <c r="J39" s="30"/>
      <c r="K39" s="30"/>
      <c r="L39" s="30"/>
      <c r="M39" s="30"/>
      <c r="N39" s="30"/>
      <c r="O39" s="18"/>
    </row>
    <row r="40" spans="2:15" ht="15" thickBot="1">
      <c r="B40" s="2"/>
      <c r="C40" s="3"/>
      <c r="D40" s="3"/>
      <c r="E40" s="37"/>
      <c r="F40" s="37"/>
      <c r="G40" s="37"/>
      <c r="H40" s="37"/>
      <c r="I40" s="3"/>
      <c r="J40" s="3"/>
      <c r="K40" s="3"/>
      <c r="L40" s="3"/>
      <c r="M40" s="3"/>
      <c r="N40" s="3"/>
      <c r="O40" s="5"/>
    </row>
    <row r="41" spans="2:15" ht="15">
      <c r="B41" s="24" t="s">
        <v>34</v>
      </c>
      <c r="C41" s="25"/>
      <c r="D41" s="25" t="s">
        <v>35</v>
      </c>
      <c r="E41" s="35"/>
      <c r="F41" s="35"/>
      <c r="G41" s="35"/>
      <c r="H41" s="35"/>
      <c r="I41" s="27"/>
      <c r="J41" s="27"/>
      <c r="K41" s="27"/>
      <c r="L41" s="27"/>
      <c r="M41" s="27"/>
      <c r="N41" s="27"/>
      <c r="O41" s="11"/>
    </row>
    <row r="42" spans="2:15" ht="20.100000000000001" customHeight="1">
      <c r="B42" s="2"/>
      <c r="C42" s="3"/>
      <c r="D42" s="13" t="s">
        <v>36</v>
      </c>
      <c r="E42" s="38">
        <v>0</v>
      </c>
      <c r="F42" s="38"/>
      <c r="G42" s="38"/>
      <c r="H42" s="38"/>
      <c r="I42" s="3"/>
      <c r="J42" s="3"/>
      <c r="K42" s="3"/>
      <c r="L42" s="3"/>
      <c r="M42" s="3"/>
      <c r="N42" s="3"/>
      <c r="O42" s="5"/>
    </row>
    <row r="43" spans="2:15" ht="20.100000000000001" customHeight="1">
      <c r="B43" s="2"/>
      <c r="C43" s="3"/>
      <c r="D43" s="13" t="s">
        <v>37</v>
      </c>
      <c r="E43" s="19">
        <f>E12-E45-E44</f>
        <v>137.14600000000002</v>
      </c>
      <c r="F43" s="19"/>
      <c r="G43" s="19"/>
      <c r="H43" s="19"/>
      <c r="I43" s="3"/>
      <c r="J43" s="3"/>
      <c r="K43" s="3"/>
      <c r="L43" s="3"/>
      <c r="M43" s="3"/>
      <c r="N43" s="3"/>
      <c r="O43" s="5"/>
    </row>
    <row r="44" spans="2:15" ht="20.100000000000001" customHeight="1">
      <c r="B44" s="2"/>
      <c r="C44" s="3"/>
      <c r="D44" s="13" t="s">
        <v>38</v>
      </c>
      <c r="E44" s="19">
        <v>95.58</v>
      </c>
      <c r="F44" s="19"/>
      <c r="G44" s="19"/>
      <c r="H44" s="19"/>
      <c r="I44" s="3"/>
      <c r="J44" s="3"/>
      <c r="K44" s="3"/>
      <c r="L44" s="3"/>
      <c r="M44" s="3"/>
      <c r="N44" s="3"/>
      <c r="O44" s="5"/>
    </row>
    <row r="45" spans="2:15" ht="20.100000000000001" customHeight="1">
      <c r="B45" s="2"/>
      <c r="C45" s="3"/>
      <c r="D45" s="13" t="s">
        <v>39</v>
      </c>
      <c r="E45" s="19">
        <v>30.254000000000001</v>
      </c>
      <c r="F45" s="19"/>
      <c r="G45" s="19"/>
      <c r="H45" s="19"/>
      <c r="I45" s="3"/>
      <c r="J45" s="3"/>
      <c r="K45" s="3"/>
      <c r="L45" s="3"/>
      <c r="M45" s="3"/>
      <c r="N45" s="3"/>
      <c r="O45" s="5"/>
    </row>
    <row r="46" spans="2:15" ht="20.100000000000001" customHeight="1" thickBot="1">
      <c r="B46" s="29"/>
      <c r="C46" s="30"/>
      <c r="D46" s="16" t="s">
        <v>40</v>
      </c>
      <c r="E46" s="36">
        <v>450</v>
      </c>
      <c r="F46" s="36"/>
      <c r="G46" s="36"/>
      <c r="H46" s="36"/>
      <c r="I46" s="30"/>
      <c r="J46" s="30"/>
      <c r="K46" s="30"/>
      <c r="L46" s="30"/>
      <c r="M46" s="30"/>
      <c r="N46" s="30"/>
      <c r="O46" s="18"/>
    </row>
    <row r="47" spans="2:15" ht="15" thickBot="1">
      <c r="B47" s="2"/>
      <c r="C47" s="3"/>
      <c r="D47" s="3"/>
      <c r="E47" s="4"/>
      <c r="F47" s="4"/>
      <c r="G47" s="4"/>
      <c r="H47" s="4"/>
      <c r="I47" s="3"/>
      <c r="J47" s="3"/>
      <c r="K47" s="3"/>
      <c r="L47" s="3"/>
      <c r="M47" s="3"/>
      <c r="N47" s="3"/>
      <c r="O47" s="5"/>
    </row>
    <row r="48" spans="2:15" ht="15">
      <c r="B48" s="24" t="s">
        <v>41</v>
      </c>
      <c r="C48" s="25"/>
      <c r="D48" s="25" t="s">
        <v>42</v>
      </c>
      <c r="E48" s="40"/>
      <c r="F48" s="40"/>
      <c r="G48" s="40"/>
      <c r="H48" s="40"/>
      <c r="I48" s="27"/>
      <c r="J48" s="27"/>
      <c r="K48" s="27"/>
      <c r="L48" s="27"/>
      <c r="M48" s="27"/>
      <c r="N48" s="27"/>
      <c r="O48" s="11"/>
    </row>
    <row r="49" spans="2:15" ht="20.100000000000001" customHeight="1">
      <c r="B49" s="2"/>
      <c r="C49" s="3"/>
      <c r="D49" s="13" t="s">
        <v>43</v>
      </c>
      <c r="E49" s="19">
        <v>7</v>
      </c>
      <c r="F49" s="19"/>
      <c r="G49" s="19"/>
      <c r="H49" s="19"/>
      <c r="I49" s="3"/>
      <c r="J49" s="3"/>
      <c r="K49" s="3"/>
      <c r="L49" s="3"/>
      <c r="M49" s="3"/>
      <c r="N49" s="3"/>
      <c r="O49" s="5"/>
    </row>
    <row r="50" spans="2:15" ht="20.100000000000001" customHeight="1">
      <c r="B50" s="2"/>
      <c r="C50" s="3"/>
      <c r="D50" s="13" t="s">
        <v>44</v>
      </c>
      <c r="E50" s="19">
        <v>15</v>
      </c>
      <c r="F50" s="19"/>
      <c r="G50" s="19"/>
      <c r="H50" s="19"/>
      <c r="I50" s="3"/>
      <c r="J50" s="3"/>
      <c r="K50" s="3"/>
      <c r="L50" s="3"/>
      <c r="M50" s="3"/>
      <c r="N50" s="3"/>
      <c r="O50" s="5"/>
    </row>
    <row r="51" spans="2:15" ht="20.100000000000001" customHeight="1">
      <c r="B51" s="2"/>
      <c r="C51" s="3"/>
      <c r="D51" s="13" t="s">
        <v>45</v>
      </c>
      <c r="E51" s="19">
        <v>7</v>
      </c>
      <c r="F51" s="19"/>
      <c r="G51" s="19"/>
      <c r="H51" s="19"/>
      <c r="I51" s="3"/>
      <c r="J51" s="3"/>
      <c r="K51" s="3"/>
      <c r="L51" s="3"/>
      <c r="M51" s="3"/>
      <c r="N51" s="3"/>
      <c r="O51" s="5"/>
    </row>
    <row r="52" spans="2:15" ht="20.100000000000001" customHeight="1" thickBot="1">
      <c r="B52" s="29"/>
      <c r="C52" s="30"/>
      <c r="D52" s="30"/>
      <c r="E52" s="41"/>
      <c r="F52" s="41"/>
      <c r="G52" s="41"/>
      <c r="H52" s="41"/>
      <c r="I52" s="30"/>
      <c r="J52" s="30"/>
      <c r="K52" s="30"/>
      <c r="L52" s="30"/>
      <c r="M52" s="30"/>
      <c r="N52" s="30"/>
      <c r="O52" s="18"/>
    </row>
    <row r="53" spans="2:15" ht="15" thickBot="1">
      <c r="B53" s="2"/>
      <c r="C53" s="3"/>
      <c r="D53" s="3"/>
      <c r="E53" s="4"/>
      <c r="F53" s="4"/>
      <c r="G53" s="4"/>
      <c r="H53" s="4"/>
      <c r="I53" s="3"/>
      <c r="J53" s="3"/>
      <c r="K53" s="3"/>
      <c r="L53" s="3"/>
      <c r="M53" s="3"/>
      <c r="N53" s="3"/>
      <c r="O53" s="5"/>
    </row>
    <row r="54" spans="2:15" ht="15">
      <c r="B54" s="7" t="s">
        <v>46</v>
      </c>
      <c r="C54" s="8"/>
      <c r="D54" s="8" t="s">
        <v>47</v>
      </c>
      <c r="E54" s="9"/>
      <c r="F54" s="9"/>
      <c r="G54" s="9"/>
      <c r="H54" s="9"/>
      <c r="I54" s="10"/>
      <c r="J54" s="10"/>
      <c r="K54" s="10"/>
      <c r="L54" s="10"/>
      <c r="M54" s="10"/>
      <c r="N54" s="10"/>
      <c r="O54" s="11"/>
    </row>
    <row r="55" spans="2:15" ht="30" customHeight="1">
      <c r="B55" s="12"/>
      <c r="C55" s="13"/>
      <c r="D55" s="13" t="s">
        <v>48</v>
      </c>
      <c r="E55" s="42">
        <v>0.8</v>
      </c>
      <c r="F55" s="42"/>
      <c r="G55" s="42"/>
      <c r="H55" s="42"/>
      <c r="I55" s="13"/>
      <c r="J55" s="13"/>
      <c r="K55" s="13"/>
      <c r="L55" s="13"/>
      <c r="M55" s="13"/>
      <c r="N55" s="13"/>
      <c r="O55" s="5"/>
    </row>
    <row r="56" spans="2:15" ht="30" customHeight="1">
      <c r="B56" s="12"/>
      <c r="C56" s="13"/>
      <c r="D56" s="13" t="s">
        <v>49</v>
      </c>
      <c r="E56" s="42">
        <v>7.0000000000000007E-2</v>
      </c>
      <c r="F56" s="42"/>
      <c r="G56" s="42"/>
      <c r="H56" s="42"/>
      <c r="I56" s="13"/>
      <c r="J56" s="13"/>
      <c r="K56" s="13"/>
      <c r="L56" s="13"/>
      <c r="M56" s="13"/>
      <c r="N56" s="13"/>
      <c r="O56" s="5"/>
    </row>
    <row r="57" spans="2:15" ht="30" customHeight="1">
      <c r="B57" s="12"/>
      <c r="C57" s="13"/>
      <c r="D57" s="13" t="s">
        <v>50</v>
      </c>
      <c r="E57" s="42">
        <v>7.0000000000000007E-2</v>
      </c>
      <c r="F57" s="42"/>
      <c r="G57" s="42"/>
      <c r="H57" s="42"/>
      <c r="I57" s="13"/>
      <c r="J57" s="13"/>
      <c r="K57" s="13"/>
      <c r="L57" s="13"/>
      <c r="M57" s="13"/>
      <c r="N57" s="13"/>
      <c r="O57" s="5"/>
    </row>
    <row r="58" spans="2:15">
      <c r="B58" s="12"/>
      <c r="C58" s="13"/>
      <c r="D58" s="13" t="s">
        <v>51</v>
      </c>
      <c r="E58" s="42">
        <v>0.02</v>
      </c>
      <c r="F58" s="42"/>
      <c r="G58" s="42"/>
      <c r="H58" s="42"/>
      <c r="I58" s="13"/>
      <c r="J58" s="13"/>
      <c r="K58" s="13"/>
      <c r="L58" s="13"/>
      <c r="M58" s="13"/>
      <c r="N58" s="13"/>
      <c r="O58" s="5"/>
    </row>
    <row r="59" spans="2:15">
      <c r="B59" s="12"/>
      <c r="C59" s="13"/>
      <c r="D59" s="13" t="s">
        <v>52</v>
      </c>
      <c r="E59" s="42">
        <v>0.04</v>
      </c>
      <c r="F59" s="42"/>
      <c r="G59" s="42"/>
      <c r="H59" s="42"/>
      <c r="I59" s="13"/>
      <c r="J59" s="13"/>
      <c r="K59" s="13"/>
      <c r="L59" s="13"/>
      <c r="M59" s="13"/>
      <c r="N59" s="13"/>
      <c r="O59" s="5"/>
    </row>
    <row r="60" spans="2:15" ht="15" thickBot="1">
      <c r="B60" s="29"/>
      <c r="C60" s="30"/>
      <c r="D60" s="30"/>
      <c r="E60" s="41"/>
      <c r="F60" s="41"/>
      <c r="G60" s="41"/>
      <c r="H60" s="41"/>
      <c r="I60" s="30"/>
      <c r="J60" s="30"/>
      <c r="K60" s="30"/>
      <c r="L60" s="30"/>
      <c r="M60" s="30"/>
      <c r="N60" s="30"/>
      <c r="O60" s="18"/>
    </row>
    <row r="61" spans="2:15" ht="30" customHeight="1">
      <c r="B61" s="24" t="s">
        <v>53</v>
      </c>
      <c r="C61" s="25"/>
      <c r="D61" s="25" t="s">
        <v>54</v>
      </c>
      <c r="E61" s="43"/>
      <c r="F61" s="43"/>
      <c r="G61" s="43"/>
      <c r="H61" s="43"/>
      <c r="I61" s="27"/>
      <c r="J61" s="27"/>
      <c r="K61" s="27"/>
      <c r="L61" s="27"/>
      <c r="M61" s="27"/>
      <c r="N61" s="27"/>
      <c r="O61" s="11"/>
    </row>
    <row r="62" spans="2:15" ht="30" customHeight="1">
      <c r="B62" s="2"/>
      <c r="C62" s="3"/>
      <c r="D62" s="13" t="s">
        <v>55</v>
      </c>
      <c r="E62" s="19">
        <v>108</v>
      </c>
      <c r="F62" s="19"/>
      <c r="G62" s="19"/>
      <c r="H62" s="19"/>
      <c r="I62" s="3"/>
      <c r="J62" s="3"/>
      <c r="K62" s="3"/>
      <c r="L62" s="3"/>
      <c r="M62" s="3"/>
      <c r="N62" s="3"/>
      <c r="O62" s="5"/>
    </row>
    <row r="63" spans="2:15" ht="39.950000000000003" customHeight="1">
      <c r="B63" s="2"/>
      <c r="C63" s="3"/>
      <c r="D63" s="13" t="s">
        <v>97</v>
      </c>
      <c r="E63" s="19">
        <v>51.69</v>
      </c>
      <c r="F63" s="19"/>
      <c r="G63" s="19"/>
      <c r="H63" s="19"/>
      <c r="I63" s="3"/>
      <c r="J63" s="3"/>
      <c r="K63" s="3"/>
      <c r="L63" s="3"/>
      <c r="M63" s="3"/>
      <c r="N63" s="3"/>
      <c r="O63" s="5"/>
    </row>
    <row r="64" spans="2:15" ht="33.75" customHeight="1">
      <c r="B64" s="2"/>
      <c r="C64" s="3"/>
      <c r="D64" s="13" t="s">
        <v>56</v>
      </c>
      <c r="E64" s="19">
        <v>13.11</v>
      </c>
      <c r="F64" s="19"/>
      <c r="G64" s="19"/>
      <c r="H64" s="19"/>
      <c r="I64" s="3"/>
      <c r="J64" s="3"/>
      <c r="K64" s="3"/>
      <c r="L64" s="3"/>
      <c r="M64" s="3"/>
      <c r="N64" s="3"/>
      <c r="O64" s="5"/>
    </row>
    <row r="65" spans="2:15" ht="27.75" customHeight="1">
      <c r="B65" s="2"/>
      <c r="C65" s="44"/>
      <c r="D65" s="45" t="s">
        <v>57</v>
      </c>
      <c r="E65" s="46">
        <v>12.86</v>
      </c>
      <c r="F65" s="46"/>
      <c r="G65" s="46"/>
      <c r="H65" s="46"/>
      <c r="I65" s="3"/>
      <c r="J65" s="3"/>
      <c r="K65" s="3"/>
      <c r="L65" s="3"/>
      <c r="M65" s="3"/>
      <c r="N65" s="3"/>
      <c r="O65" s="5"/>
    </row>
    <row r="66" spans="2:15" ht="27" customHeight="1" thickBot="1">
      <c r="B66" s="29"/>
      <c r="C66" s="47"/>
      <c r="D66" s="48" t="s">
        <v>58</v>
      </c>
      <c r="E66" s="49">
        <v>0.98240000000000005</v>
      </c>
      <c r="F66" s="49"/>
      <c r="G66" s="49"/>
      <c r="H66" s="49"/>
      <c r="I66" s="30"/>
      <c r="J66" s="30"/>
      <c r="K66" s="30"/>
      <c r="L66" s="30"/>
      <c r="M66" s="30"/>
      <c r="N66" s="30"/>
      <c r="O66" s="18"/>
    </row>
    <row r="67" spans="2:15" ht="60" customHeight="1">
      <c r="B67" s="50" t="s">
        <v>59</v>
      </c>
      <c r="C67" s="51"/>
      <c r="D67" s="51" t="s">
        <v>60</v>
      </c>
      <c r="E67" s="37"/>
      <c r="F67" s="37"/>
      <c r="G67" s="37"/>
      <c r="H67" s="37"/>
      <c r="I67" s="3"/>
      <c r="J67" s="3"/>
      <c r="K67" s="3"/>
      <c r="L67" s="3"/>
      <c r="M67" s="3"/>
      <c r="N67" s="3"/>
      <c r="O67" s="5"/>
    </row>
    <row r="68" spans="2:15">
      <c r="B68" s="2"/>
      <c r="C68" s="3"/>
      <c r="D68" s="3"/>
      <c r="E68" s="37"/>
      <c r="F68" s="37"/>
      <c r="G68" s="37"/>
      <c r="H68" s="37"/>
      <c r="I68" s="3"/>
      <c r="J68" s="3"/>
      <c r="K68" s="3"/>
      <c r="L68" s="3"/>
      <c r="M68" s="3"/>
      <c r="N68" s="3"/>
      <c r="O68" s="5"/>
    </row>
    <row r="69" spans="2:15">
      <c r="B69" s="2"/>
      <c r="C69" s="3"/>
      <c r="D69" s="13" t="s">
        <v>98</v>
      </c>
      <c r="E69" s="52"/>
      <c r="F69" s="52"/>
      <c r="G69" s="52"/>
      <c r="H69" s="52"/>
      <c r="I69" s="3"/>
      <c r="J69" s="3"/>
      <c r="K69" s="3"/>
      <c r="L69" s="3"/>
      <c r="M69" s="3"/>
      <c r="N69" s="3"/>
      <c r="O69" s="5"/>
    </row>
    <row r="70" spans="2:15" ht="35.25" customHeight="1">
      <c r="B70" s="2"/>
      <c r="C70" s="3"/>
      <c r="D70" s="13" t="s">
        <v>61</v>
      </c>
      <c r="E70" s="52"/>
      <c r="F70" s="52"/>
      <c r="G70" s="52"/>
      <c r="H70" s="52"/>
      <c r="I70" s="3"/>
      <c r="J70" s="3"/>
      <c r="K70" s="3"/>
      <c r="L70" s="3"/>
      <c r="M70" s="3"/>
      <c r="N70" s="3"/>
      <c r="O70" s="5"/>
    </row>
    <row r="71" spans="2:15" ht="39" customHeight="1" thickBot="1">
      <c r="B71" s="29"/>
      <c r="C71" s="30"/>
      <c r="D71" s="16" t="s">
        <v>62</v>
      </c>
      <c r="E71" s="53"/>
      <c r="F71" s="53"/>
      <c r="G71" s="53"/>
      <c r="H71" s="53"/>
      <c r="I71" s="30"/>
      <c r="J71" s="30"/>
      <c r="K71" s="30"/>
      <c r="L71" s="30"/>
      <c r="M71" s="30"/>
      <c r="N71" s="30"/>
      <c r="O71" s="18"/>
    </row>
    <row r="72" spans="2:15" ht="15" thickBot="1">
      <c r="B72" s="2"/>
      <c r="C72" s="3"/>
      <c r="D72" s="3"/>
      <c r="E72" s="4"/>
      <c r="F72" s="4"/>
      <c r="G72" s="4"/>
      <c r="H72" s="4"/>
      <c r="I72" s="3"/>
      <c r="J72" s="3"/>
      <c r="K72" s="3"/>
      <c r="L72" s="3"/>
      <c r="M72" s="3"/>
      <c r="N72" s="3"/>
      <c r="O72" s="5"/>
    </row>
    <row r="73" spans="2:15" ht="15">
      <c r="B73" s="54" t="s">
        <v>63</v>
      </c>
      <c r="C73" s="55"/>
      <c r="D73" s="81" t="s">
        <v>64</v>
      </c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3"/>
    </row>
    <row r="74" spans="2:15" s="57" customFormat="1" ht="60" customHeight="1">
      <c r="B74" s="84" t="s">
        <v>65</v>
      </c>
      <c r="C74" s="85" t="s">
        <v>66</v>
      </c>
      <c r="D74" s="86" t="s">
        <v>67</v>
      </c>
      <c r="E74" s="85" t="s">
        <v>68</v>
      </c>
      <c r="F74" s="88" t="s">
        <v>69</v>
      </c>
      <c r="G74" s="89"/>
      <c r="H74" s="89"/>
      <c r="I74" s="56" t="s">
        <v>70</v>
      </c>
      <c r="J74" s="56" t="s">
        <v>71</v>
      </c>
      <c r="K74" s="56" t="s">
        <v>72</v>
      </c>
      <c r="L74" s="56" t="s">
        <v>73</v>
      </c>
      <c r="M74" s="72" t="s">
        <v>74</v>
      </c>
      <c r="N74" s="72" t="s">
        <v>75</v>
      </c>
      <c r="O74" s="74" t="s">
        <v>76</v>
      </c>
    </row>
    <row r="75" spans="2:15" s="57" customFormat="1" ht="36" customHeight="1">
      <c r="B75" s="84"/>
      <c r="C75" s="85"/>
      <c r="D75" s="87"/>
      <c r="E75" s="85"/>
      <c r="F75" s="56" t="s">
        <v>77</v>
      </c>
      <c r="G75" s="56" t="s">
        <v>78</v>
      </c>
      <c r="H75" s="56" t="s">
        <v>79</v>
      </c>
      <c r="I75" s="56" t="s">
        <v>80</v>
      </c>
      <c r="J75" s="56" t="s">
        <v>80</v>
      </c>
      <c r="K75" s="56" t="s">
        <v>81</v>
      </c>
      <c r="L75" s="56" t="s">
        <v>82</v>
      </c>
      <c r="M75" s="73"/>
      <c r="N75" s="73"/>
      <c r="O75" s="75"/>
    </row>
    <row r="76" spans="2:15" ht="15" customHeight="1">
      <c r="B76" s="76" t="s">
        <v>83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8"/>
    </row>
    <row r="77" spans="2:15" ht="15" customHeight="1">
      <c r="B77" s="59">
        <v>1</v>
      </c>
      <c r="C77" s="58" t="s">
        <v>84</v>
      </c>
      <c r="D77" s="58" t="s">
        <v>99</v>
      </c>
      <c r="E77" s="100">
        <v>1</v>
      </c>
      <c r="F77" s="101">
        <f>L77*125</f>
        <v>252.87500000000003</v>
      </c>
      <c r="G77" s="101">
        <f>L77*95</f>
        <v>192.185</v>
      </c>
      <c r="H77" s="102">
        <v>0.3</v>
      </c>
      <c r="I77" s="103">
        <f>L77*0.85</f>
        <v>1.7195500000000001</v>
      </c>
      <c r="J77" s="103">
        <f>I77*0.95</f>
        <v>1.6335725000000001</v>
      </c>
      <c r="K77" s="101">
        <f>J77/0.0019</f>
        <v>859.77500000000009</v>
      </c>
      <c r="L77" s="109">
        <v>2.0230000000000001</v>
      </c>
      <c r="M77" s="63">
        <v>22.079315999999999</v>
      </c>
      <c r="N77" s="63">
        <v>83.096331000000006</v>
      </c>
      <c r="O77" s="59">
        <v>1</v>
      </c>
    </row>
    <row r="78" spans="2:15" ht="15" customHeight="1">
      <c r="B78" s="59">
        <v>2</v>
      </c>
      <c r="C78" s="58" t="s">
        <v>84</v>
      </c>
      <c r="D78" s="58" t="s">
        <v>100</v>
      </c>
      <c r="E78" s="100">
        <v>1</v>
      </c>
      <c r="F78" s="101">
        <f>L78*125</f>
        <v>128.625</v>
      </c>
      <c r="G78" s="101">
        <f>L78*95</f>
        <v>97.754999999999995</v>
      </c>
      <c r="H78" s="102">
        <v>0.3</v>
      </c>
      <c r="I78" s="103">
        <f>L78*0.85</f>
        <v>0.87464999999999993</v>
      </c>
      <c r="J78" s="103">
        <f>I78*0.95</f>
        <v>0.83091749999999986</v>
      </c>
      <c r="K78" s="101">
        <f>J78/0.0019</f>
        <v>437.32499999999993</v>
      </c>
      <c r="L78" s="109">
        <v>1.0289999999999999</v>
      </c>
      <c r="M78" s="63">
        <v>22.085329999999999</v>
      </c>
      <c r="N78" s="63">
        <v>83.092099000000005</v>
      </c>
      <c r="O78" s="59">
        <v>1</v>
      </c>
    </row>
    <row r="79" spans="2:15" ht="15" customHeight="1">
      <c r="B79" s="59">
        <v>3</v>
      </c>
      <c r="C79" s="58" t="s">
        <v>84</v>
      </c>
      <c r="D79" s="58" t="s">
        <v>101</v>
      </c>
      <c r="E79" s="100">
        <v>1</v>
      </c>
      <c r="F79" s="101">
        <f>L79*125</f>
        <v>19.875</v>
      </c>
      <c r="G79" s="101">
        <f>L79*95</f>
        <v>15.105</v>
      </c>
      <c r="H79" s="102">
        <v>0.3</v>
      </c>
      <c r="I79" s="103">
        <f>L79*0.85</f>
        <v>0.13514999999999999</v>
      </c>
      <c r="J79" s="103">
        <f>I79*0.95</f>
        <v>0.12839249999999999</v>
      </c>
      <c r="K79" s="101">
        <f>J79/0.0019</f>
        <v>67.575000000000003</v>
      </c>
      <c r="L79" s="109">
        <v>0.159</v>
      </c>
      <c r="M79" s="63">
        <v>22.070526000000001</v>
      </c>
      <c r="N79" s="63">
        <v>83.118528999999995</v>
      </c>
      <c r="O79" s="59">
        <v>1</v>
      </c>
    </row>
    <row r="80" spans="2:15" ht="15" customHeight="1">
      <c r="B80" s="59">
        <v>4</v>
      </c>
      <c r="C80" s="58" t="s">
        <v>84</v>
      </c>
      <c r="D80" s="58" t="s">
        <v>102</v>
      </c>
      <c r="E80" s="100">
        <v>1</v>
      </c>
      <c r="F80" s="101">
        <f>L80*125</f>
        <v>45.5</v>
      </c>
      <c r="G80" s="101">
        <f>L80*95</f>
        <v>34.58</v>
      </c>
      <c r="H80" s="102">
        <v>0.3</v>
      </c>
      <c r="I80" s="103">
        <f>L80*0.85</f>
        <v>0.30940000000000001</v>
      </c>
      <c r="J80" s="103">
        <f>I80*0.95</f>
        <v>0.29392999999999997</v>
      </c>
      <c r="K80" s="101">
        <f>J80/0.0019</f>
        <v>154.69999999999999</v>
      </c>
      <c r="L80" s="109">
        <v>0.36399999999999999</v>
      </c>
      <c r="M80" s="63">
        <v>22.077594999999999</v>
      </c>
      <c r="N80" s="63">
        <v>83.098849999999999</v>
      </c>
      <c r="O80" s="59">
        <v>1</v>
      </c>
    </row>
    <row r="81" spans="2:15" ht="15" customHeight="1">
      <c r="B81" s="59">
        <v>5</v>
      </c>
      <c r="C81" s="58" t="s">
        <v>84</v>
      </c>
      <c r="D81" s="58" t="s">
        <v>103</v>
      </c>
      <c r="E81" s="100">
        <v>1</v>
      </c>
      <c r="F81" s="101">
        <f>L81*125</f>
        <v>47.5</v>
      </c>
      <c r="G81" s="101">
        <f>L81*95</f>
        <v>36.1</v>
      </c>
      <c r="H81" s="102">
        <v>0.3</v>
      </c>
      <c r="I81" s="103">
        <f>L81*0.85</f>
        <v>0.32300000000000001</v>
      </c>
      <c r="J81" s="103">
        <f>I81*0.95</f>
        <v>0.30685000000000001</v>
      </c>
      <c r="K81" s="101">
        <f>J81/0.0019</f>
        <v>161.5</v>
      </c>
      <c r="L81" s="109">
        <v>0.38</v>
      </c>
      <c r="M81" s="63">
        <v>22.078657</v>
      </c>
      <c r="N81" s="63">
        <v>83.098703</v>
      </c>
      <c r="O81" s="59">
        <v>1</v>
      </c>
    </row>
    <row r="82" spans="2:15" ht="15" customHeight="1">
      <c r="B82" s="59">
        <v>6</v>
      </c>
      <c r="C82" s="58" t="s">
        <v>84</v>
      </c>
      <c r="D82" s="58" t="s">
        <v>104</v>
      </c>
      <c r="E82" s="100">
        <v>1</v>
      </c>
      <c r="F82" s="101">
        <f>L82*125</f>
        <v>40</v>
      </c>
      <c r="G82" s="101">
        <f>L82*95</f>
        <v>30.400000000000002</v>
      </c>
      <c r="H82" s="102">
        <v>0.3</v>
      </c>
      <c r="I82" s="103">
        <f>L82*0.85</f>
        <v>0.27200000000000002</v>
      </c>
      <c r="J82" s="103">
        <f>I82*0.95</f>
        <v>0.25840000000000002</v>
      </c>
      <c r="K82" s="101">
        <f>J82/0.0019</f>
        <v>136</v>
      </c>
      <c r="L82" s="109">
        <v>0.32</v>
      </c>
      <c r="M82" s="63">
        <v>22.070356</v>
      </c>
      <c r="N82" s="63">
        <v>83.118498000000002</v>
      </c>
      <c r="O82" s="59">
        <v>1</v>
      </c>
    </row>
    <row r="83" spans="2:15" ht="15" customHeight="1">
      <c r="B83" s="59">
        <v>7</v>
      </c>
      <c r="C83" s="58" t="s">
        <v>84</v>
      </c>
      <c r="D83" s="58" t="s">
        <v>105</v>
      </c>
      <c r="E83" s="100">
        <v>1</v>
      </c>
      <c r="F83" s="101">
        <f>L83*125</f>
        <v>252.87500000000003</v>
      </c>
      <c r="G83" s="101">
        <f>L83*95</f>
        <v>192.185</v>
      </c>
      <c r="H83" s="102">
        <v>0.3</v>
      </c>
      <c r="I83" s="103">
        <f>L83*0.85</f>
        <v>1.7195500000000001</v>
      </c>
      <c r="J83" s="103">
        <f>I83*0.95</f>
        <v>1.6335725000000001</v>
      </c>
      <c r="K83" s="101">
        <f>J83/0.0019</f>
        <v>859.77500000000009</v>
      </c>
      <c r="L83" s="109">
        <v>2.0230000000000001</v>
      </c>
      <c r="M83" s="63">
        <v>22.078510000000001</v>
      </c>
      <c r="N83" s="63">
        <v>83.106392</v>
      </c>
      <c r="O83" s="59">
        <v>1</v>
      </c>
    </row>
    <row r="84" spans="2:15" ht="15" customHeight="1">
      <c r="B84" s="59">
        <v>8</v>
      </c>
      <c r="C84" s="58" t="s">
        <v>84</v>
      </c>
      <c r="D84" s="58" t="s">
        <v>106</v>
      </c>
      <c r="E84" s="100">
        <v>1</v>
      </c>
      <c r="F84" s="101">
        <f>L84*125</f>
        <v>148.75</v>
      </c>
      <c r="G84" s="101">
        <f>L84*95</f>
        <v>113.05</v>
      </c>
      <c r="H84" s="102">
        <v>0.3</v>
      </c>
      <c r="I84" s="103">
        <f>L84*0.85</f>
        <v>1.0114999999999998</v>
      </c>
      <c r="J84" s="103">
        <f>I84*0.95</f>
        <v>0.96092499999999981</v>
      </c>
      <c r="K84" s="101">
        <f>J84/0.0019</f>
        <v>505.74999999999989</v>
      </c>
      <c r="L84" s="109">
        <v>1.19</v>
      </c>
      <c r="M84" s="63">
        <v>22.080528999999999</v>
      </c>
      <c r="N84" s="63">
        <v>83.102457999999999</v>
      </c>
      <c r="O84" s="59">
        <v>1</v>
      </c>
    </row>
    <row r="85" spans="2:15" ht="15" customHeight="1">
      <c r="B85" s="59">
        <v>9</v>
      </c>
      <c r="C85" s="58" t="s">
        <v>84</v>
      </c>
      <c r="D85" s="58" t="s">
        <v>106</v>
      </c>
      <c r="E85" s="100">
        <v>1</v>
      </c>
      <c r="F85" s="101">
        <f>L85*125</f>
        <v>39.5</v>
      </c>
      <c r="G85" s="101">
        <f>L85*95</f>
        <v>30.02</v>
      </c>
      <c r="H85" s="102">
        <v>0.3</v>
      </c>
      <c r="I85" s="103">
        <f>L85*0.85</f>
        <v>0.26860000000000001</v>
      </c>
      <c r="J85" s="103">
        <f>I85*0.95</f>
        <v>0.25517000000000001</v>
      </c>
      <c r="K85" s="101">
        <f>J85/0.0019</f>
        <v>134.30000000000001</v>
      </c>
      <c r="L85" s="109">
        <v>0.316</v>
      </c>
      <c r="M85" s="63">
        <v>22.078396999999999</v>
      </c>
      <c r="N85" s="63">
        <v>83.107601000000003</v>
      </c>
      <c r="O85" s="59">
        <v>0</v>
      </c>
    </row>
    <row r="86" spans="2:15" ht="15" customHeight="1">
      <c r="B86" s="59">
        <v>10</v>
      </c>
      <c r="C86" s="58" t="s">
        <v>84</v>
      </c>
      <c r="D86" s="58" t="s">
        <v>107</v>
      </c>
      <c r="E86" s="100">
        <v>1</v>
      </c>
      <c r="F86" s="101">
        <f>L86*125</f>
        <v>49.875</v>
      </c>
      <c r="G86" s="101">
        <f>L86*95</f>
        <v>37.905000000000001</v>
      </c>
      <c r="H86" s="102">
        <v>0.3</v>
      </c>
      <c r="I86" s="103">
        <f>L86*0.85</f>
        <v>0.33915000000000001</v>
      </c>
      <c r="J86" s="103">
        <f>I86*0.95</f>
        <v>0.32219249999999999</v>
      </c>
      <c r="K86" s="101">
        <f>J86/0.0019</f>
        <v>169.57499999999999</v>
      </c>
      <c r="L86" s="109">
        <v>0.39900000000000002</v>
      </c>
      <c r="M86" s="63">
        <v>22.069011</v>
      </c>
      <c r="N86" s="63">
        <v>83.118262000000001</v>
      </c>
      <c r="O86" s="59">
        <v>1</v>
      </c>
    </row>
    <row r="87" spans="2:15" ht="15" customHeight="1">
      <c r="B87" s="59">
        <v>11</v>
      </c>
      <c r="C87" s="58" t="s">
        <v>84</v>
      </c>
      <c r="D87" s="58" t="s">
        <v>108</v>
      </c>
      <c r="E87" s="100">
        <v>1</v>
      </c>
      <c r="F87" s="101">
        <f>L87*125</f>
        <v>65.75</v>
      </c>
      <c r="G87" s="101">
        <f>L87*95</f>
        <v>49.97</v>
      </c>
      <c r="H87" s="102">
        <v>0.3</v>
      </c>
      <c r="I87" s="103">
        <f>L87*0.85</f>
        <v>0.4471</v>
      </c>
      <c r="J87" s="103">
        <f>I87*0.95</f>
        <v>0.42474499999999998</v>
      </c>
      <c r="K87" s="101">
        <f>J87/0.0019</f>
        <v>223.54999999999998</v>
      </c>
      <c r="L87" s="109">
        <v>0.52600000000000002</v>
      </c>
      <c r="M87" s="63">
        <v>22.081668000000001</v>
      </c>
      <c r="N87" s="63">
        <v>83.096862000000002</v>
      </c>
      <c r="O87" s="59">
        <v>1</v>
      </c>
    </row>
    <row r="88" spans="2:15" ht="15" customHeight="1">
      <c r="B88" s="59">
        <v>12</v>
      </c>
      <c r="C88" s="58" t="s">
        <v>84</v>
      </c>
      <c r="D88" s="58" t="s">
        <v>109</v>
      </c>
      <c r="E88" s="100">
        <v>1</v>
      </c>
      <c r="F88" s="101">
        <f>L88*125</f>
        <v>91.875</v>
      </c>
      <c r="G88" s="101">
        <f>L88*95</f>
        <v>69.825000000000003</v>
      </c>
      <c r="H88" s="102">
        <v>0.3</v>
      </c>
      <c r="I88" s="103">
        <f>L88*0.85</f>
        <v>0.62475000000000003</v>
      </c>
      <c r="J88" s="103">
        <f>I88*0.95</f>
        <v>0.5935125</v>
      </c>
      <c r="K88" s="101">
        <f>J88/0.0019</f>
        <v>312.375</v>
      </c>
      <c r="L88" s="109">
        <v>0.73499999999999999</v>
      </c>
      <c r="M88" s="63">
        <v>22.082180000000001</v>
      </c>
      <c r="N88" s="63">
        <v>83.089715999999996</v>
      </c>
      <c r="O88" s="59">
        <v>1</v>
      </c>
    </row>
    <row r="89" spans="2:15" ht="15" customHeight="1">
      <c r="B89" s="59">
        <v>13</v>
      </c>
      <c r="C89" s="58" t="s">
        <v>84</v>
      </c>
      <c r="D89" s="58" t="s">
        <v>110</v>
      </c>
      <c r="E89" s="100">
        <v>1</v>
      </c>
      <c r="F89" s="101">
        <f>L89*125</f>
        <v>8.125</v>
      </c>
      <c r="G89" s="101">
        <f>L89*95</f>
        <v>6.1749999999999998</v>
      </c>
      <c r="H89" s="102">
        <v>0.3</v>
      </c>
      <c r="I89" s="103">
        <f>L89*0.85</f>
        <v>5.525E-2</v>
      </c>
      <c r="J89" s="103">
        <f>I89*0.95</f>
        <v>5.2487499999999999E-2</v>
      </c>
      <c r="K89" s="101">
        <f>J89/0.0019</f>
        <v>27.625</v>
      </c>
      <c r="L89" s="109">
        <v>6.5000000000000002E-2</v>
      </c>
      <c r="M89" s="63">
        <v>22.082730000000002</v>
      </c>
      <c r="N89" s="63">
        <v>83.093795999999998</v>
      </c>
      <c r="O89" s="59">
        <v>1</v>
      </c>
    </row>
    <row r="90" spans="2:15" ht="15" customHeight="1">
      <c r="B90" s="59">
        <v>14</v>
      </c>
      <c r="C90" s="58" t="s">
        <v>84</v>
      </c>
      <c r="D90" s="58" t="s">
        <v>110</v>
      </c>
      <c r="E90" s="100">
        <v>1</v>
      </c>
      <c r="F90" s="101">
        <f>L90*125</f>
        <v>58.625</v>
      </c>
      <c r="G90" s="101">
        <f>L90*95</f>
        <v>44.555</v>
      </c>
      <c r="H90" s="102">
        <v>0.3</v>
      </c>
      <c r="I90" s="103">
        <f>L90*0.85</f>
        <v>0.39864999999999995</v>
      </c>
      <c r="J90" s="103">
        <f>I90*0.95</f>
        <v>0.37871749999999993</v>
      </c>
      <c r="K90" s="101">
        <f>J90/0.0019</f>
        <v>199.32499999999996</v>
      </c>
      <c r="L90" s="109">
        <v>0.46899999999999997</v>
      </c>
      <c r="M90" s="63">
        <v>22.078595</v>
      </c>
      <c r="N90" s="63">
        <v>83.098792000000003</v>
      </c>
      <c r="O90" s="59">
        <v>0</v>
      </c>
    </row>
    <row r="91" spans="2:15" ht="15" customHeight="1">
      <c r="B91" s="59">
        <v>15</v>
      </c>
      <c r="C91" s="58" t="s">
        <v>84</v>
      </c>
      <c r="D91" s="58" t="s">
        <v>111</v>
      </c>
      <c r="E91" s="100">
        <v>1</v>
      </c>
      <c r="F91" s="101">
        <f>L91*125</f>
        <v>92.5</v>
      </c>
      <c r="G91" s="101">
        <f>L91*95</f>
        <v>70.3</v>
      </c>
      <c r="H91" s="102">
        <v>0.3</v>
      </c>
      <c r="I91" s="103">
        <f>L91*0.85</f>
        <v>0.629</v>
      </c>
      <c r="J91" s="103">
        <f>I91*0.95</f>
        <v>0.59755000000000003</v>
      </c>
      <c r="K91" s="101">
        <f>J91/0.0019</f>
        <v>314.5</v>
      </c>
      <c r="L91" s="109">
        <v>0.74</v>
      </c>
      <c r="M91" s="63">
        <v>22.077905000000001</v>
      </c>
      <c r="N91" s="63">
        <v>83.099233999999996</v>
      </c>
      <c r="O91" s="59">
        <v>1</v>
      </c>
    </row>
    <row r="92" spans="2:15" ht="15" customHeight="1">
      <c r="B92" s="59">
        <v>16</v>
      </c>
      <c r="C92" s="58" t="s">
        <v>84</v>
      </c>
      <c r="D92" s="58" t="s">
        <v>112</v>
      </c>
      <c r="E92" s="100">
        <v>1</v>
      </c>
      <c r="F92" s="101">
        <f>L92*125</f>
        <v>30.375</v>
      </c>
      <c r="G92" s="101">
        <f>L92*95</f>
        <v>23.085000000000001</v>
      </c>
      <c r="H92" s="102">
        <v>0.3</v>
      </c>
      <c r="I92" s="103">
        <f>L92*0.85</f>
        <v>0.20654999999999998</v>
      </c>
      <c r="J92" s="103">
        <f>I92*0.95</f>
        <v>0.19622249999999997</v>
      </c>
      <c r="K92" s="101">
        <f>J92/0.0019</f>
        <v>103.27499999999998</v>
      </c>
      <c r="L92" s="109">
        <v>0.24299999999999999</v>
      </c>
      <c r="M92" s="63">
        <v>22.075862999999998</v>
      </c>
      <c r="N92" s="63">
        <v>83.107736000000003</v>
      </c>
      <c r="O92" s="59">
        <v>1</v>
      </c>
    </row>
    <row r="93" spans="2:15" ht="15" customHeight="1">
      <c r="B93" s="59">
        <v>17</v>
      </c>
      <c r="C93" s="58" t="s">
        <v>84</v>
      </c>
      <c r="D93" s="58" t="s">
        <v>113</v>
      </c>
      <c r="E93" s="100">
        <v>1</v>
      </c>
      <c r="F93" s="101">
        <f>L93*125</f>
        <v>20.25</v>
      </c>
      <c r="G93" s="101">
        <f>L93*95</f>
        <v>15.39</v>
      </c>
      <c r="H93" s="102">
        <v>0.3</v>
      </c>
      <c r="I93" s="103">
        <f>L93*0.85</f>
        <v>0.13769999999999999</v>
      </c>
      <c r="J93" s="103">
        <f>I93*0.95</f>
        <v>0.13081499999999999</v>
      </c>
      <c r="K93" s="101">
        <f>J93/0.0019</f>
        <v>68.849999999999994</v>
      </c>
      <c r="L93" s="109">
        <v>0.16200000000000001</v>
      </c>
      <c r="M93" s="63">
        <v>22.076827999999999</v>
      </c>
      <c r="N93" s="63">
        <v>83.107426000000004</v>
      </c>
      <c r="O93" s="59">
        <v>1</v>
      </c>
    </row>
    <row r="94" spans="2:15" ht="15" customHeight="1">
      <c r="B94" s="59">
        <v>18</v>
      </c>
      <c r="C94" s="58" t="s">
        <v>84</v>
      </c>
      <c r="D94" s="58" t="s">
        <v>114</v>
      </c>
      <c r="E94" s="100">
        <v>1</v>
      </c>
      <c r="F94" s="101">
        <f>L94*125</f>
        <v>126.5</v>
      </c>
      <c r="G94" s="101">
        <f>L94*95</f>
        <v>96.14</v>
      </c>
      <c r="H94" s="102">
        <v>0.3</v>
      </c>
      <c r="I94" s="103">
        <f>L94*0.85</f>
        <v>0.86019999999999996</v>
      </c>
      <c r="J94" s="103">
        <f>I94*0.95</f>
        <v>0.81718999999999997</v>
      </c>
      <c r="K94" s="101">
        <f>J94/0.0019</f>
        <v>430.09999999999997</v>
      </c>
      <c r="L94" s="109">
        <v>1.012</v>
      </c>
      <c r="M94" s="63">
        <v>22.083555</v>
      </c>
      <c r="N94" s="63">
        <v>83.092063999999993</v>
      </c>
      <c r="O94" s="59">
        <v>1</v>
      </c>
    </row>
    <row r="95" spans="2:15" ht="15" customHeight="1">
      <c r="B95" s="59">
        <v>19</v>
      </c>
      <c r="C95" s="58" t="s">
        <v>84</v>
      </c>
      <c r="D95" s="58" t="s">
        <v>115</v>
      </c>
      <c r="E95" s="100">
        <v>1</v>
      </c>
      <c r="F95" s="101">
        <f>L95*125</f>
        <v>17</v>
      </c>
      <c r="G95" s="101">
        <f>L95*95</f>
        <v>12.920000000000002</v>
      </c>
      <c r="H95" s="102">
        <v>0.3</v>
      </c>
      <c r="I95" s="103">
        <f>L95*0.85</f>
        <v>0.11560000000000001</v>
      </c>
      <c r="J95" s="103">
        <f>I95*0.95</f>
        <v>0.10982</v>
      </c>
      <c r="K95" s="101">
        <f>J95/0.0019</f>
        <v>57.8</v>
      </c>
      <c r="L95" s="109">
        <v>0.13600000000000001</v>
      </c>
      <c r="M95" s="63">
        <v>22.082222000000002</v>
      </c>
      <c r="N95" s="63">
        <v>83.092885999999993</v>
      </c>
      <c r="O95" s="59">
        <v>1</v>
      </c>
    </row>
    <row r="96" spans="2:15" ht="15" customHeight="1">
      <c r="B96" s="59">
        <v>20</v>
      </c>
      <c r="C96" s="58" t="s">
        <v>84</v>
      </c>
      <c r="D96" s="58" t="s">
        <v>115</v>
      </c>
      <c r="E96" s="100">
        <v>1</v>
      </c>
      <c r="F96" s="101">
        <f>L96*125</f>
        <v>60.75</v>
      </c>
      <c r="G96" s="101">
        <f>L96*95</f>
        <v>46.17</v>
      </c>
      <c r="H96" s="102">
        <v>0.3</v>
      </c>
      <c r="I96" s="103">
        <f>L96*0.85</f>
        <v>0.41309999999999997</v>
      </c>
      <c r="J96" s="103">
        <f>I96*0.95</f>
        <v>0.39244499999999993</v>
      </c>
      <c r="K96" s="101">
        <f>J96/0.0019</f>
        <v>206.54999999999995</v>
      </c>
      <c r="L96" s="109">
        <v>0.48599999999999999</v>
      </c>
      <c r="M96" s="63">
        <v>22.07968</v>
      </c>
      <c r="N96" s="63">
        <v>83.105721000000003</v>
      </c>
      <c r="O96" s="59">
        <v>0</v>
      </c>
    </row>
    <row r="97" spans="2:15" ht="15" customHeight="1">
      <c r="B97" s="59">
        <v>21</v>
      </c>
      <c r="C97" s="58" t="s">
        <v>84</v>
      </c>
      <c r="D97" s="58" t="s">
        <v>116</v>
      </c>
      <c r="E97" s="100">
        <v>1</v>
      </c>
      <c r="F97" s="101">
        <f>L97*125</f>
        <v>53.625</v>
      </c>
      <c r="G97" s="101">
        <f>L97*95</f>
        <v>40.755000000000003</v>
      </c>
      <c r="H97" s="102">
        <v>0.3</v>
      </c>
      <c r="I97" s="103">
        <f>L97*0.85</f>
        <v>0.36464999999999997</v>
      </c>
      <c r="J97" s="103">
        <f>I97*0.95</f>
        <v>0.34641749999999993</v>
      </c>
      <c r="K97" s="101">
        <f>J97/0.0019</f>
        <v>182.32499999999996</v>
      </c>
      <c r="L97" s="109">
        <v>0.42899999999999999</v>
      </c>
      <c r="M97" s="63">
        <v>22.071138999999999</v>
      </c>
      <c r="N97" s="63">
        <v>83.115727000000007</v>
      </c>
      <c r="O97" s="59">
        <v>1</v>
      </c>
    </row>
    <row r="98" spans="2:15" ht="15" customHeight="1">
      <c r="B98" s="59">
        <v>22</v>
      </c>
      <c r="C98" s="58" t="s">
        <v>84</v>
      </c>
      <c r="D98" s="58" t="s">
        <v>117</v>
      </c>
      <c r="E98" s="100">
        <v>1</v>
      </c>
      <c r="F98" s="101">
        <f>L98*125</f>
        <v>69.875</v>
      </c>
      <c r="G98" s="101">
        <f>L98*95</f>
        <v>53.105000000000004</v>
      </c>
      <c r="H98" s="102">
        <v>0.3</v>
      </c>
      <c r="I98" s="103">
        <f>L98*0.85</f>
        <v>0.47515000000000002</v>
      </c>
      <c r="J98" s="103">
        <f>I98*0.95</f>
        <v>0.45139249999999997</v>
      </c>
      <c r="K98" s="101">
        <f>J98/0.0019</f>
        <v>237.57499999999999</v>
      </c>
      <c r="L98" s="109">
        <v>0.55900000000000005</v>
      </c>
      <c r="M98" s="63">
        <v>22.080385</v>
      </c>
      <c r="N98" s="63">
        <v>83.092838999999998</v>
      </c>
      <c r="O98" s="59">
        <v>1</v>
      </c>
    </row>
    <row r="99" spans="2:15" ht="15" customHeight="1">
      <c r="B99" s="59">
        <v>23</v>
      </c>
      <c r="C99" s="58" t="s">
        <v>84</v>
      </c>
      <c r="D99" s="58" t="s">
        <v>118</v>
      </c>
      <c r="E99" s="100">
        <v>1</v>
      </c>
      <c r="F99" s="101">
        <f>L99*125</f>
        <v>141.625</v>
      </c>
      <c r="G99" s="101">
        <f>L99*95</f>
        <v>107.63500000000001</v>
      </c>
      <c r="H99" s="102">
        <v>0.3</v>
      </c>
      <c r="I99" s="103">
        <f>L99*0.85</f>
        <v>0.96304999999999996</v>
      </c>
      <c r="J99" s="103">
        <f>I99*0.95</f>
        <v>0.91489749999999992</v>
      </c>
      <c r="K99" s="101">
        <f>J99/0.0019</f>
        <v>481.52499999999998</v>
      </c>
      <c r="L99" s="109">
        <v>1.133</v>
      </c>
      <c r="M99" s="63">
        <v>22.081319000000001</v>
      </c>
      <c r="N99" s="63">
        <v>83.099433000000005</v>
      </c>
      <c r="O99" s="59">
        <v>1</v>
      </c>
    </row>
    <row r="100" spans="2:15" ht="15" customHeight="1">
      <c r="B100" s="59">
        <v>24</v>
      </c>
      <c r="C100" s="58" t="s">
        <v>84</v>
      </c>
      <c r="D100" s="58" t="s">
        <v>119</v>
      </c>
      <c r="E100" s="100">
        <v>1</v>
      </c>
      <c r="F100" s="101">
        <f>L100*125</f>
        <v>63.25</v>
      </c>
      <c r="G100" s="101">
        <f>L100*95</f>
        <v>48.07</v>
      </c>
      <c r="H100" s="102">
        <v>0.3</v>
      </c>
      <c r="I100" s="103">
        <f>L100*0.85</f>
        <v>0.43009999999999998</v>
      </c>
      <c r="J100" s="103">
        <f>I100*0.95</f>
        <v>0.40859499999999999</v>
      </c>
      <c r="K100" s="101">
        <f>J100/0.0019</f>
        <v>215.04999999999998</v>
      </c>
      <c r="L100" s="109">
        <v>0.50600000000000001</v>
      </c>
      <c r="M100" s="63">
        <v>22.084783999999999</v>
      </c>
      <c r="N100" s="63">
        <v>83.089888000000002</v>
      </c>
      <c r="O100" s="59">
        <v>1</v>
      </c>
    </row>
    <row r="101" spans="2:15" ht="15" customHeight="1">
      <c r="B101" s="59">
        <v>25</v>
      </c>
      <c r="C101" s="58" t="s">
        <v>84</v>
      </c>
      <c r="D101" s="58" t="s">
        <v>120</v>
      </c>
      <c r="E101" s="100">
        <v>1</v>
      </c>
      <c r="F101" s="101">
        <f>L101*125</f>
        <v>28.25</v>
      </c>
      <c r="G101" s="101">
        <f>L101*95</f>
        <v>21.47</v>
      </c>
      <c r="H101" s="102">
        <v>0.3</v>
      </c>
      <c r="I101" s="103">
        <f>L101*0.85</f>
        <v>0.19209999999999999</v>
      </c>
      <c r="J101" s="103">
        <f>I101*0.95</f>
        <v>0.18249499999999999</v>
      </c>
      <c r="K101" s="101">
        <f>J101/0.0019</f>
        <v>96.05</v>
      </c>
      <c r="L101" s="109">
        <v>0.22600000000000001</v>
      </c>
      <c r="M101" s="63">
        <v>22.083590000000001</v>
      </c>
      <c r="N101" s="63">
        <v>83.088027999999994</v>
      </c>
      <c r="O101" s="59">
        <v>1</v>
      </c>
    </row>
    <row r="102" spans="2:15" ht="15" customHeight="1">
      <c r="B102" s="59">
        <v>26</v>
      </c>
      <c r="C102" s="58" t="s">
        <v>84</v>
      </c>
      <c r="D102" s="58" t="s">
        <v>121</v>
      </c>
      <c r="E102" s="100">
        <v>1</v>
      </c>
      <c r="F102" s="101">
        <f>L102*125</f>
        <v>63.25</v>
      </c>
      <c r="G102" s="101">
        <f>L102*95</f>
        <v>48.07</v>
      </c>
      <c r="H102" s="102">
        <v>0.3</v>
      </c>
      <c r="I102" s="103">
        <f>L102*0.85</f>
        <v>0.43009999999999998</v>
      </c>
      <c r="J102" s="103">
        <f>I102*0.95</f>
        <v>0.40859499999999999</v>
      </c>
      <c r="K102" s="101">
        <f>J102/0.0019</f>
        <v>215.04999999999998</v>
      </c>
      <c r="L102" s="109">
        <v>0.50600000000000001</v>
      </c>
      <c r="M102" s="63">
        <v>22.083513</v>
      </c>
      <c r="N102" s="63">
        <v>83.090028000000004</v>
      </c>
      <c r="O102" s="59">
        <v>1</v>
      </c>
    </row>
    <row r="103" spans="2:15" ht="15" customHeight="1">
      <c r="B103" s="59">
        <v>27</v>
      </c>
      <c r="C103" s="58" t="s">
        <v>86</v>
      </c>
      <c r="D103" s="58" t="s">
        <v>122</v>
      </c>
      <c r="E103" s="58">
        <v>1</v>
      </c>
      <c r="F103" s="58">
        <v>6</v>
      </c>
      <c r="G103" s="58"/>
      <c r="H103" s="58">
        <v>10.5</v>
      </c>
      <c r="I103" s="96">
        <v>3.2433100000000001</v>
      </c>
      <c r="J103" s="97">
        <v>1.6097600000000001</v>
      </c>
      <c r="K103" s="98">
        <v>847.2421052631579</v>
      </c>
      <c r="L103" s="109">
        <v>5.39</v>
      </c>
      <c r="M103" s="63">
        <v>22.077055999999999</v>
      </c>
      <c r="N103" s="63">
        <v>83.102491000000001</v>
      </c>
      <c r="O103" s="59">
        <v>1</v>
      </c>
    </row>
    <row r="104" spans="2:15" ht="15" customHeight="1">
      <c r="B104" s="59">
        <v>28</v>
      </c>
      <c r="C104" s="58" t="s">
        <v>86</v>
      </c>
      <c r="D104" s="58" t="s">
        <v>123</v>
      </c>
      <c r="E104" s="58">
        <v>1</v>
      </c>
      <c r="F104" s="58">
        <v>6</v>
      </c>
      <c r="G104" s="58"/>
      <c r="H104" s="58">
        <v>10.5</v>
      </c>
      <c r="I104" s="96">
        <v>3.2433100000000001</v>
      </c>
      <c r="J104" s="97">
        <v>1.6097600000000001</v>
      </c>
      <c r="K104" s="98">
        <v>847.2421052631579</v>
      </c>
      <c r="L104" s="109">
        <v>5.39</v>
      </c>
      <c r="M104" s="63">
        <v>22.080636999999999</v>
      </c>
      <c r="N104" s="63">
        <v>83.102902</v>
      </c>
      <c r="O104" s="59">
        <v>1</v>
      </c>
    </row>
    <row r="105" spans="2:15" ht="15" customHeight="1">
      <c r="B105" s="59">
        <v>29</v>
      </c>
      <c r="C105" s="58" t="s">
        <v>85</v>
      </c>
      <c r="D105" s="58" t="s">
        <v>124</v>
      </c>
      <c r="E105" s="59">
        <v>1</v>
      </c>
      <c r="F105" s="99">
        <v>20</v>
      </c>
      <c r="G105" s="99">
        <v>20</v>
      </c>
      <c r="H105" s="99">
        <v>3</v>
      </c>
      <c r="I105" s="59">
        <v>1.25484</v>
      </c>
      <c r="J105" s="59">
        <v>1.1453599999999999</v>
      </c>
      <c r="K105" s="95">
        <f t="shared" ref="K105:K109" si="0">J105/0.0019</f>
        <v>602.82105263157894</v>
      </c>
      <c r="L105" s="109">
        <v>2.5</v>
      </c>
      <c r="M105" s="63">
        <v>22.082032000000002</v>
      </c>
      <c r="N105" s="63">
        <v>83.095220999999995</v>
      </c>
      <c r="O105" s="59">
        <v>1</v>
      </c>
    </row>
    <row r="106" spans="2:15" ht="15" customHeight="1">
      <c r="B106" s="59">
        <v>30</v>
      </c>
      <c r="C106" s="58" t="s">
        <v>85</v>
      </c>
      <c r="D106" s="58" t="s">
        <v>125</v>
      </c>
      <c r="E106" s="59">
        <v>1</v>
      </c>
      <c r="F106" s="99">
        <v>20</v>
      </c>
      <c r="G106" s="99">
        <v>20</v>
      </c>
      <c r="H106" s="99">
        <v>3</v>
      </c>
      <c r="I106" s="59">
        <v>1.25484</v>
      </c>
      <c r="J106" s="59">
        <v>1.1453599999999999</v>
      </c>
      <c r="K106" s="95">
        <f t="shared" si="0"/>
        <v>602.82105263157894</v>
      </c>
      <c r="L106" s="109">
        <v>2.5</v>
      </c>
      <c r="M106" s="63">
        <v>22.081249</v>
      </c>
      <c r="N106" s="63">
        <v>83.093376000000006</v>
      </c>
      <c r="O106" s="59">
        <v>1</v>
      </c>
    </row>
    <row r="107" spans="2:15" ht="15" customHeight="1">
      <c r="B107" s="59">
        <v>31</v>
      </c>
      <c r="C107" s="58" t="s">
        <v>89</v>
      </c>
      <c r="D107" s="58" t="s">
        <v>117</v>
      </c>
      <c r="E107" s="59">
        <v>1</v>
      </c>
      <c r="F107" s="106">
        <v>100</v>
      </c>
      <c r="G107" s="106">
        <v>90</v>
      </c>
      <c r="H107" s="106">
        <v>0.9</v>
      </c>
      <c r="I107" s="59">
        <v>8.9339999999999993</v>
      </c>
      <c r="J107" s="105">
        <f t="shared" ref="J107" si="1">I107*0.95</f>
        <v>8.4872999999999994</v>
      </c>
      <c r="K107" s="95">
        <f t="shared" si="0"/>
        <v>4467</v>
      </c>
      <c r="L107" s="59">
        <v>9</v>
      </c>
      <c r="M107" s="63">
        <v>22.082908</v>
      </c>
      <c r="N107" s="63">
        <v>83.088633000000002</v>
      </c>
      <c r="O107" s="59">
        <v>5</v>
      </c>
    </row>
    <row r="108" spans="2:15" ht="15" customHeight="1">
      <c r="B108" s="59">
        <v>32</v>
      </c>
      <c r="C108" s="58" t="s">
        <v>89</v>
      </c>
      <c r="D108" s="58" t="s">
        <v>126</v>
      </c>
      <c r="E108" s="59">
        <v>1</v>
      </c>
      <c r="F108" s="106">
        <v>105</v>
      </c>
      <c r="G108" s="106">
        <v>90</v>
      </c>
      <c r="H108" s="106">
        <v>0.9</v>
      </c>
      <c r="I108" s="59">
        <v>9.3810000000000002</v>
      </c>
      <c r="J108" s="105">
        <f t="shared" ref="J107:J109" si="2">I108*0.95</f>
        <v>8.9119499999999992</v>
      </c>
      <c r="K108" s="95">
        <f t="shared" si="0"/>
        <v>4690.5</v>
      </c>
      <c r="L108" s="59">
        <v>9</v>
      </c>
      <c r="M108" s="63">
        <v>22.084721999999999</v>
      </c>
      <c r="N108" s="63">
        <v>83.089732999999995</v>
      </c>
      <c r="O108" s="59">
        <v>8</v>
      </c>
    </row>
    <row r="109" spans="2:15" ht="15" customHeight="1">
      <c r="B109" s="59">
        <v>33</v>
      </c>
      <c r="C109" s="58" t="s">
        <v>89</v>
      </c>
      <c r="D109" s="58" t="s">
        <v>127</v>
      </c>
      <c r="E109" s="59">
        <v>1</v>
      </c>
      <c r="F109" s="106">
        <v>100</v>
      </c>
      <c r="G109" s="106">
        <v>90</v>
      </c>
      <c r="H109" s="106">
        <v>0.9</v>
      </c>
      <c r="I109" s="59">
        <v>8.9339999999999993</v>
      </c>
      <c r="J109" s="105">
        <f t="shared" si="2"/>
        <v>8.4872999999999994</v>
      </c>
      <c r="K109" s="95">
        <f t="shared" si="0"/>
        <v>4467</v>
      </c>
      <c r="L109" s="59">
        <v>9</v>
      </c>
      <c r="M109" s="63">
        <v>22.085559</v>
      </c>
      <c r="N109" s="63">
        <v>83.088616999999999</v>
      </c>
      <c r="O109" s="59">
        <v>9</v>
      </c>
    </row>
    <row r="110" spans="2:15" ht="15" customHeight="1">
      <c r="B110" s="59">
        <v>34</v>
      </c>
      <c r="C110" s="58" t="s">
        <v>87</v>
      </c>
      <c r="D110" s="58" t="s">
        <v>128</v>
      </c>
      <c r="E110" s="58">
        <v>1</v>
      </c>
      <c r="F110" s="58">
        <v>8</v>
      </c>
      <c r="G110" s="58">
        <v>3.5</v>
      </c>
      <c r="H110" s="58"/>
      <c r="I110" s="96">
        <v>1.20869</v>
      </c>
      <c r="J110" s="97">
        <v>0.14674999999999999</v>
      </c>
      <c r="K110" s="98">
        <v>77.23684210526315</v>
      </c>
      <c r="L110" s="109"/>
      <c r="M110" s="63">
        <v>22.076582999999999</v>
      </c>
      <c r="N110" s="63">
        <v>83.103459999999998</v>
      </c>
      <c r="O110" s="59">
        <v>1</v>
      </c>
    </row>
    <row r="111" spans="2:15" ht="15" customHeight="1">
      <c r="B111" s="59">
        <v>35</v>
      </c>
      <c r="C111" s="58" t="s">
        <v>87</v>
      </c>
      <c r="D111" s="58" t="s">
        <v>129</v>
      </c>
      <c r="E111" s="58">
        <v>1</v>
      </c>
      <c r="F111" s="58">
        <v>8</v>
      </c>
      <c r="G111" s="58">
        <v>3.5</v>
      </c>
      <c r="H111" s="58"/>
      <c r="I111" s="96">
        <v>1.20869</v>
      </c>
      <c r="J111" s="97">
        <v>0.14674999999999999</v>
      </c>
      <c r="K111" s="98">
        <v>77.23684210526315</v>
      </c>
      <c r="L111" s="109"/>
      <c r="M111" s="63">
        <v>22.077774999999999</v>
      </c>
      <c r="N111" s="63">
        <v>83.104415000000003</v>
      </c>
      <c r="O111" s="59">
        <v>1</v>
      </c>
    </row>
    <row r="112" spans="2:15" ht="15" customHeight="1">
      <c r="B112" s="59">
        <v>36</v>
      </c>
      <c r="C112" s="58" t="s">
        <v>87</v>
      </c>
      <c r="D112" s="58" t="s">
        <v>130</v>
      </c>
      <c r="E112" s="58">
        <v>1</v>
      </c>
      <c r="F112" s="58">
        <v>8</v>
      </c>
      <c r="G112" s="58">
        <v>3.5</v>
      </c>
      <c r="H112" s="58"/>
      <c r="I112" s="96">
        <v>1.20869</v>
      </c>
      <c r="J112" s="97">
        <v>0.14674999999999999</v>
      </c>
      <c r="K112" s="98">
        <v>77.23684210526315</v>
      </c>
      <c r="L112" s="109"/>
      <c r="M112" s="63">
        <v>22.077897</v>
      </c>
      <c r="N112" s="63">
        <v>83.104428999999996</v>
      </c>
      <c r="O112" s="59">
        <v>1</v>
      </c>
    </row>
    <row r="113" spans="2:15" ht="15" customHeight="1">
      <c r="B113" s="59">
        <v>37</v>
      </c>
      <c r="C113" s="58" t="s">
        <v>87</v>
      </c>
      <c r="D113" s="58" t="s">
        <v>131</v>
      </c>
      <c r="E113" s="58">
        <v>1</v>
      </c>
      <c r="F113" s="58">
        <v>8</v>
      </c>
      <c r="G113" s="58">
        <v>3.5</v>
      </c>
      <c r="H113" s="58"/>
      <c r="I113" s="96">
        <v>1.20869</v>
      </c>
      <c r="J113" s="97">
        <v>0.14674999999999999</v>
      </c>
      <c r="K113" s="98">
        <v>77.23684210526315</v>
      </c>
      <c r="L113" s="109"/>
      <c r="M113" s="63">
        <v>22.077788999999999</v>
      </c>
      <c r="N113" s="63">
        <v>83.104517999999999</v>
      </c>
      <c r="O113" s="59">
        <v>1</v>
      </c>
    </row>
    <row r="114" spans="2:15" ht="15" customHeight="1">
      <c r="B114" s="59">
        <v>38</v>
      </c>
      <c r="C114" s="58" t="s">
        <v>87</v>
      </c>
      <c r="D114" s="58" t="s">
        <v>129</v>
      </c>
      <c r="E114" s="58">
        <v>1</v>
      </c>
      <c r="F114" s="58">
        <v>8</v>
      </c>
      <c r="G114" s="58">
        <v>3.5</v>
      </c>
      <c r="H114" s="58"/>
      <c r="I114" s="96">
        <v>1.20869</v>
      </c>
      <c r="J114" s="97">
        <v>0.14674999999999999</v>
      </c>
      <c r="K114" s="98">
        <v>77.23684210526315</v>
      </c>
      <c r="L114" s="109"/>
      <c r="M114" s="63">
        <v>22.0778</v>
      </c>
      <c r="N114" s="63">
        <v>83.104466000000002</v>
      </c>
      <c r="O114" s="59">
        <v>0</v>
      </c>
    </row>
    <row r="115" spans="2:15" ht="15" customHeight="1">
      <c r="B115" s="59">
        <v>39</v>
      </c>
      <c r="C115" s="58" t="s">
        <v>87</v>
      </c>
      <c r="D115" s="58" t="s">
        <v>132</v>
      </c>
      <c r="E115" s="58">
        <v>1</v>
      </c>
      <c r="F115" s="58">
        <v>8</v>
      </c>
      <c r="G115" s="58">
        <v>3.5</v>
      </c>
      <c r="H115" s="58"/>
      <c r="I115" s="96">
        <v>1.20869</v>
      </c>
      <c r="J115" s="97">
        <v>0.14674999999999999</v>
      </c>
      <c r="K115" s="98">
        <v>77.23684210526315</v>
      </c>
      <c r="L115" s="109"/>
      <c r="M115" s="63">
        <v>22.077866</v>
      </c>
      <c r="N115" s="63">
        <v>83.104574</v>
      </c>
      <c r="O115" s="59">
        <v>1</v>
      </c>
    </row>
    <row r="116" spans="2:15" ht="15" customHeight="1">
      <c r="B116" s="59">
        <v>40</v>
      </c>
      <c r="C116" s="58" t="s">
        <v>87</v>
      </c>
      <c r="D116" s="58" t="s">
        <v>133</v>
      </c>
      <c r="E116" s="58">
        <v>1</v>
      </c>
      <c r="F116" s="58">
        <v>8</v>
      </c>
      <c r="G116" s="58">
        <v>3.5</v>
      </c>
      <c r="H116" s="58"/>
      <c r="I116" s="96">
        <v>1.20869</v>
      </c>
      <c r="J116" s="97">
        <v>0.14674999999999999</v>
      </c>
      <c r="K116" s="98">
        <v>77.23684210526315</v>
      </c>
      <c r="L116" s="109"/>
      <c r="M116" s="63">
        <v>22.077508000000002</v>
      </c>
      <c r="N116" s="63">
        <v>83.103999999999999</v>
      </c>
      <c r="O116" s="59">
        <v>1</v>
      </c>
    </row>
    <row r="117" spans="2:15" ht="15" customHeight="1">
      <c r="B117" s="59">
        <v>41</v>
      </c>
      <c r="C117" s="58" t="s">
        <v>87</v>
      </c>
      <c r="D117" s="58" t="s">
        <v>134</v>
      </c>
      <c r="E117" s="58">
        <v>1</v>
      </c>
      <c r="F117" s="58">
        <v>8</v>
      </c>
      <c r="G117" s="58">
        <v>3.5</v>
      </c>
      <c r="H117" s="58"/>
      <c r="I117" s="96">
        <v>1.20869</v>
      </c>
      <c r="J117" s="97">
        <v>0.14674999999999999</v>
      </c>
      <c r="K117" s="98">
        <v>77.23684210526315</v>
      </c>
      <c r="L117" s="109"/>
      <c r="M117" s="63">
        <v>22.077855</v>
      </c>
      <c r="N117" s="63">
        <v>83.104622000000006</v>
      </c>
      <c r="O117" s="59">
        <v>1</v>
      </c>
    </row>
    <row r="118" spans="2:15" ht="15" customHeight="1">
      <c r="B118" s="59">
        <v>42</v>
      </c>
      <c r="C118" s="58" t="s">
        <v>87</v>
      </c>
      <c r="D118" s="58" t="s">
        <v>129</v>
      </c>
      <c r="E118" s="58">
        <v>1</v>
      </c>
      <c r="F118" s="58">
        <v>8</v>
      </c>
      <c r="G118" s="58">
        <v>3.5</v>
      </c>
      <c r="H118" s="58"/>
      <c r="I118" s="96">
        <v>1.20869</v>
      </c>
      <c r="J118" s="97">
        <v>0.14674999999999999</v>
      </c>
      <c r="K118" s="98">
        <v>77.23684210526315</v>
      </c>
      <c r="L118" s="109"/>
      <c r="M118" s="63">
        <v>22.07817</v>
      </c>
      <c r="N118" s="63">
        <v>83.10284</v>
      </c>
      <c r="O118" s="59">
        <v>0</v>
      </c>
    </row>
    <row r="119" spans="2:15" ht="15" customHeight="1">
      <c r="B119" s="59">
        <v>43</v>
      </c>
      <c r="C119" s="58" t="s">
        <v>87</v>
      </c>
      <c r="D119" s="58" t="s">
        <v>135</v>
      </c>
      <c r="E119" s="58">
        <v>1</v>
      </c>
      <c r="F119" s="58">
        <v>8</v>
      </c>
      <c r="G119" s="58">
        <v>3.5</v>
      </c>
      <c r="H119" s="58"/>
      <c r="I119" s="96">
        <v>1.20869</v>
      </c>
      <c r="J119" s="97">
        <v>0.14674999999999999</v>
      </c>
      <c r="K119" s="98">
        <v>77.23684210526315</v>
      </c>
      <c r="L119" s="109"/>
      <c r="M119" s="63">
        <v>22.078938000000001</v>
      </c>
      <c r="N119" s="63">
        <v>83.103138000000001</v>
      </c>
      <c r="O119" s="59">
        <v>1</v>
      </c>
    </row>
    <row r="120" spans="2:15" ht="15" customHeight="1">
      <c r="B120" s="59">
        <v>44</v>
      </c>
      <c r="C120" s="58" t="s">
        <v>87</v>
      </c>
      <c r="D120" s="58" t="s">
        <v>136</v>
      </c>
      <c r="E120" s="58">
        <v>1</v>
      </c>
      <c r="F120" s="58">
        <v>8</v>
      </c>
      <c r="G120" s="58">
        <v>3.5</v>
      </c>
      <c r="H120" s="58"/>
      <c r="I120" s="96">
        <v>1.20869</v>
      </c>
      <c r="J120" s="97">
        <v>0.14674999999999999</v>
      </c>
      <c r="K120" s="98">
        <v>77.23684210526315</v>
      </c>
      <c r="L120" s="109"/>
      <c r="M120" s="63">
        <v>22.078174000000001</v>
      </c>
      <c r="N120" s="63">
        <v>83.102247000000006</v>
      </c>
      <c r="O120" s="59">
        <v>1</v>
      </c>
    </row>
    <row r="121" spans="2:15" ht="15" customHeight="1">
      <c r="B121" s="59">
        <v>45</v>
      </c>
      <c r="C121" s="58" t="s">
        <v>87</v>
      </c>
      <c r="D121" s="58" t="s">
        <v>137</v>
      </c>
      <c r="E121" s="58">
        <v>1</v>
      </c>
      <c r="F121" s="58">
        <v>8</v>
      </c>
      <c r="G121" s="58">
        <v>3.5</v>
      </c>
      <c r="H121" s="58"/>
      <c r="I121" s="96">
        <v>1.20869</v>
      </c>
      <c r="J121" s="97">
        <v>0.14674999999999999</v>
      </c>
      <c r="K121" s="98">
        <v>77.23684210526315</v>
      </c>
      <c r="L121" s="109"/>
      <c r="M121" s="63">
        <v>22.076915</v>
      </c>
      <c r="N121" s="63">
        <v>83.107523</v>
      </c>
      <c r="O121" s="59">
        <v>1</v>
      </c>
    </row>
    <row r="122" spans="2:15" ht="15" customHeight="1">
      <c r="B122" s="59">
        <v>46</v>
      </c>
      <c r="C122" s="58" t="s">
        <v>87</v>
      </c>
      <c r="D122" s="58" t="s">
        <v>138</v>
      </c>
      <c r="E122" s="58">
        <v>1</v>
      </c>
      <c r="F122" s="58">
        <v>8</v>
      </c>
      <c r="G122" s="58">
        <v>3.5</v>
      </c>
      <c r="H122" s="58"/>
      <c r="I122" s="96">
        <v>1.20869</v>
      </c>
      <c r="J122" s="97">
        <v>0.14674999999999999</v>
      </c>
      <c r="K122" s="98">
        <v>77.23684210526315</v>
      </c>
      <c r="L122" s="109"/>
      <c r="M122" s="63">
        <v>22.077676</v>
      </c>
      <c r="N122" s="63">
        <v>83.103763999999998</v>
      </c>
      <c r="O122" s="59">
        <v>1</v>
      </c>
    </row>
    <row r="123" spans="2:15" ht="15" customHeight="1">
      <c r="B123" s="59">
        <v>47</v>
      </c>
      <c r="C123" s="58" t="s">
        <v>87</v>
      </c>
      <c r="D123" s="58" t="s">
        <v>139</v>
      </c>
      <c r="E123" s="58">
        <v>1</v>
      </c>
      <c r="F123" s="58">
        <v>8</v>
      </c>
      <c r="G123" s="58">
        <v>3.5</v>
      </c>
      <c r="H123" s="58"/>
      <c r="I123" s="96">
        <v>1.20869</v>
      </c>
      <c r="J123" s="97">
        <v>0.14674999999999999</v>
      </c>
      <c r="K123" s="98">
        <v>77.23684210526315</v>
      </c>
      <c r="L123" s="109"/>
      <c r="M123" s="63">
        <v>22.077694000000001</v>
      </c>
      <c r="N123" s="63">
        <v>83.103797</v>
      </c>
      <c r="O123" s="59">
        <v>1</v>
      </c>
    </row>
    <row r="124" spans="2:15" ht="15" customHeight="1">
      <c r="B124" s="59">
        <v>48</v>
      </c>
      <c r="C124" s="58" t="s">
        <v>87</v>
      </c>
      <c r="D124" s="58" t="s">
        <v>140</v>
      </c>
      <c r="E124" s="58">
        <v>1</v>
      </c>
      <c r="F124" s="58">
        <v>8</v>
      </c>
      <c r="G124" s="58">
        <v>3.5</v>
      </c>
      <c r="H124" s="58"/>
      <c r="I124" s="96">
        <v>1.20869</v>
      </c>
      <c r="J124" s="97">
        <v>0.14674999999999999</v>
      </c>
      <c r="K124" s="98">
        <v>77.23684210526315</v>
      </c>
      <c r="L124" s="109"/>
      <c r="M124" s="63">
        <v>22.076411</v>
      </c>
      <c r="N124" s="63">
        <v>83.103547000000006</v>
      </c>
      <c r="O124" s="59">
        <v>1</v>
      </c>
    </row>
    <row r="125" spans="2:15" ht="15" customHeight="1">
      <c r="B125" s="59">
        <v>49</v>
      </c>
      <c r="C125" s="58" t="s">
        <v>87</v>
      </c>
      <c r="D125" s="58" t="s">
        <v>141</v>
      </c>
      <c r="E125" s="58">
        <v>1</v>
      </c>
      <c r="F125" s="58">
        <v>8</v>
      </c>
      <c r="G125" s="58">
        <v>3.5</v>
      </c>
      <c r="H125" s="58"/>
      <c r="I125" s="96">
        <v>1.20869</v>
      </c>
      <c r="J125" s="97">
        <v>0.14674999999999999</v>
      </c>
      <c r="K125" s="98">
        <v>77.23684210526315</v>
      </c>
      <c r="L125" s="109"/>
      <c r="M125" s="63">
        <v>22.086441000000001</v>
      </c>
      <c r="N125" s="63">
        <v>83.088565000000003</v>
      </c>
      <c r="O125" s="59">
        <v>1</v>
      </c>
    </row>
    <row r="126" spans="2:15" ht="15" customHeight="1">
      <c r="B126" s="59">
        <v>50</v>
      </c>
      <c r="C126" s="58" t="s">
        <v>88</v>
      </c>
      <c r="D126" s="58" t="s">
        <v>142</v>
      </c>
      <c r="E126" s="59">
        <v>1</v>
      </c>
      <c r="F126" s="99">
        <v>4.25</v>
      </c>
      <c r="G126" s="99">
        <v>2</v>
      </c>
      <c r="H126" s="59"/>
      <c r="I126" s="59">
        <v>0.45512000000000002</v>
      </c>
      <c r="J126" s="59">
        <v>7.6310000000000003E-2</v>
      </c>
      <c r="K126" s="95">
        <f t="shared" ref="K126:K130" si="3">J126/0.0019</f>
        <v>40.163157894736841</v>
      </c>
      <c r="L126" s="109"/>
      <c r="M126" s="63">
        <v>22.077752</v>
      </c>
      <c r="N126" s="63">
        <v>83.104445999999996</v>
      </c>
      <c r="O126" s="59">
        <v>1</v>
      </c>
    </row>
    <row r="127" spans="2:15" ht="15" customHeight="1">
      <c r="B127" s="59">
        <v>51</v>
      </c>
      <c r="C127" s="58" t="s">
        <v>88</v>
      </c>
      <c r="D127" s="58" t="s">
        <v>143</v>
      </c>
      <c r="E127" s="59">
        <v>1</v>
      </c>
      <c r="F127" s="99">
        <v>4.25</v>
      </c>
      <c r="G127" s="99">
        <v>2</v>
      </c>
      <c r="H127" s="59"/>
      <c r="I127" s="59">
        <v>0.45512000000000002</v>
      </c>
      <c r="J127" s="59">
        <v>7.6310000000000003E-2</v>
      </c>
      <c r="K127" s="95">
        <f t="shared" si="3"/>
        <v>40.163157894736841</v>
      </c>
      <c r="L127" s="109"/>
      <c r="M127" s="63">
        <v>22.078581</v>
      </c>
      <c r="N127" s="63">
        <v>83.101608999999996</v>
      </c>
      <c r="O127" s="59">
        <v>1</v>
      </c>
    </row>
    <row r="128" spans="2:15" ht="15" customHeight="1">
      <c r="B128" s="59">
        <v>52</v>
      </c>
      <c r="C128" s="58" t="s">
        <v>89</v>
      </c>
      <c r="D128" s="58" t="s">
        <v>144</v>
      </c>
      <c r="E128" s="59">
        <v>1</v>
      </c>
      <c r="F128" s="106">
        <v>105</v>
      </c>
      <c r="G128" s="106">
        <v>90</v>
      </c>
      <c r="H128" s="106">
        <v>0.9</v>
      </c>
      <c r="I128" s="59">
        <v>9.3810000000000002</v>
      </c>
      <c r="J128" s="105">
        <f t="shared" ref="J128:J130" si="4">I128*0.95</f>
        <v>8.9119499999999992</v>
      </c>
      <c r="K128" s="95">
        <f t="shared" si="3"/>
        <v>4690.5</v>
      </c>
      <c r="L128" s="59">
        <v>9</v>
      </c>
      <c r="M128" s="63">
        <v>22.076433999999999</v>
      </c>
      <c r="N128" s="63">
        <v>83.110305999999994</v>
      </c>
      <c r="O128" s="59">
        <v>8</v>
      </c>
    </row>
    <row r="129" spans="2:15" ht="15" customHeight="1">
      <c r="B129" s="59">
        <v>53</v>
      </c>
      <c r="C129" s="58" t="s">
        <v>89</v>
      </c>
      <c r="D129" s="58" t="s">
        <v>144</v>
      </c>
      <c r="E129" s="58">
        <v>1</v>
      </c>
      <c r="F129" s="58">
        <v>80</v>
      </c>
      <c r="G129" s="58">
        <v>72</v>
      </c>
      <c r="H129" s="58">
        <v>0.9</v>
      </c>
      <c r="I129" s="96">
        <v>6.9872100000000001</v>
      </c>
      <c r="J129" s="97">
        <v>6.2186168999999998</v>
      </c>
      <c r="K129" s="98">
        <v>3272.9562631578947</v>
      </c>
      <c r="L129" s="58">
        <v>8</v>
      </c>
      <c r="M129" s="63">
        <v>22.080743999999999</v>
      </c>
      <c r="N129" s="63">
        <v>83.101284000000007</v>
      </c>
      <c r="O129" s="59">
        <v>7</v>
      </c>
    </row>
    <row r="130" spans="2:15" ht="15" customHeight="1">
      <c r="B130" s="59">
        <v>54</v>
      </c>
      <c r="C130" s="58" t="s">
        <v>89</v>
      </c>
      <c r="D130" s="58" t="s">
        <v>144</v>
      </c>
      <c r="E130" s="59">
        <v>1</v>
      </c>
      <c r="F130" s="106">
        <v>105</v>
      </c>
      <c r="G130" s="106">
        <v>90</v>
      </c>
      <c r="H130" s="106">
        <v>0.9</v>
      </c>
      <c r="I130" s="59">
        <v>9.3810000000000002</v>
      </c>
      <c r="J130" s="105">
        <f t="shared" si="4"/>
        <v>8.9119499999999992</v>
      </c>
      <c r="K130" s="95">
        <f t="shared" si="3"/>
        <v>4690.5</v>
      </c>
      <c r="L130" s="59">
        <v>9</v>
      </c>
      <c r="M130" s="63">
        <v>22.073077999999999</v>
      </c>
      <c r="N130" s="63">
        <v>83.117133999999993</v>
      </c>
      <c r="O130" s="59">
        <v>10</v>
      </c>
    </row>
    <row r="131" spans="2:15" ht="15" customHeight="1">
      <c r="B131" s="59">
        <v>55</v>
      </c>
      <c r="C131" s="58" t="s">
        <v>145</v>
      </c>
      <c r="D131" s="58" t="s">
        <v>144</v>
      </c>
      <c r="E131" s="59">
        <v>1</v>
      </c>
      <c r="F131" s="107">
        <v>15</v>
      </c>
      <c r="G131" s="107" t="s">
        <v>175</v>
      </c>
      <c r="H131" s="107">
        <v>1.6</v>
      </c>
      <c r="I131" s="59">
        <v>10.7822</v>
      </c>
      <c r="J131" s="59">
        <v>3.72356</v>
      </c>
      <c r="K131" s="59">
        <f>J131/0.0019</f>
        <v>1959.7684210526315</v>
      </c>
      <c r="L131" s="109">
        <v>10</v>
      </c>
      <c r="M131" s="63">
        <v>22.072226000000001</v>
      </c>
      <c r="N131" s="63">
        <v>83.117320000000007</v>
      </c>
      <c r="O131" s="59">
        <v>12</v>
      </c>
    </row>
    <row r="132" spans="2:15" ht="15" customHeight="1">
      <c r="B132" s="59">
        <v>56</v>
      </c>
      <c r="C132" s="58" t="s">
        <v>145</v>
      </c>
      <c r="D132" s="58" t="s">
        <v>144</v>
      </c>
      <c r="E132" s="59">
        <v>1</v>
      </c>
      <c r="F132" s="107">
        <v>15</v>
      </c>
      <c r="G132" s="107" t="s">
        <v>175</v>
      </c>
      <c r="H132" s="107">
        <v>1.6</v>
      </c>
      <c r="I132" s="59">
        <v>10.7822</v>
      </c>
      <c r="J132" s="59">
        <v>3.72356</v>
      </c>
      <c r="K132" s="59">
        <f>J132/0.0019</f>
        <v>1959.7684210526315</v>
      </c>
      <c r="L132" s="109">
        <v>10</v>
      </c>
      <c r="M132" s="63">
        <v>22.072845999999998</v>
      </c>
      <c r="N132" s="63">
        <v>83.117289</v>
      </c>
      <c r="O132" s="59">
        <v>12</v>
      </c>
    </row>
    <row r="133" spans="2:15" ht="15" customHeight="1">
      <c r="B133" s="59">
        <v>57</v>
      </c>
      <c r="C133" s="58" t="s">
        <v>145</v>
      </c>
      <c r="D133" s="58" t="s">
        <v>144</v>
      </c>
      <c r="E133" s="59">
        <v>1</v>
      </c>
      <c r="F133" s="107">
        <v>15</v>
      </c>
      <c r="G133" s="107" t="s">
        <v>175</v>
      </c>
      <c r="H133" s="107">
        <v>1.6</v>
      </c>
      <c r="I133" s="59">
        <v>10.7822</v>
      </c>
      <c r="J133" s="59">
        <v>3.72356</v>
      </c>
      <c r="K133" s="59">
        <f>J133/0.0019</f>
        <v>1959.7684210526315</v>
      </c>
      <c r="L133" s="109">
        <v>10</v>
      </c>
      <c r="M133" s="63">
        <v>22.073976999999999</v>
      </c>
      <c r="N133" s="63">
        <v>83.11591</v>
      </c>
      <c r="O133" s="59">
        <v>12</v>
      </c>
    </row>
    <row r="134" spans="2:15" ht="15" customHeight="1">
      <c r="B134" s="59">
        <v>58</v>
      </c>
      <c r="C134" s="58" t="s">
        <v>146</v>
      </c>
      <c r="D134" s="58" t="s">
        <v>144</v>
      </c>
      <c r="E134" s="59">
        <v>1</v>
      </c>
      <c r="F134" s="59">
        <v>10</v>
      </c>
      <c r="G134" s="59">
        <v>1.5</v>
      </c>
      <c r="H134" s="59">
        <v>3</v>
      </c>
      <c r="I134" s="59">
        <v>0.43325999999999998</v>
      </c>
      <c r="J134" s="59">
        <v>0.25375999999999999</v>
      </c>
      <c r="K134" s="59">
        <f>J134/0.0019</f>
        <v>133.55789473684209</v>
      </c>
      <c r="L134" s="109">
        <v>5</v>
      </c>
      <c r="M134" s="63">
        <v>22.080209</v>
      </c>
      <c r="N134" s="63">
        <v>83.107105000000004</v>
      </c>
      <c r="O134" s="59">
        <v>1</v>
      </c>
    </row>
    <row r="135" spans="2:15" ht="15" customHeight="1">
      <c r="B135" s="59">
        <v>59</v>
      </c>
      <c r="C135" s="58" t="s">
        <v>147</v>
      </c>
      <c r="D135" s="58" t="s">
        <v>144</v>
      </c>
      <c r="E135" s="59">
        <v>1</v>
      </c>
      <c r="F135" s="59">
        <v>5</v>
      </c>
      <c r="G135" s="59">
        <v>0.5</v>
      </c>
      <c r="H135" s="59">
        <v>1</v>
      </c>
      <c r="I135" s="59">
        <v>1.384E-2</v>
      </c>
      <c r="J135" s="59">
        <v>1.047E-2</v>
      </c>
      <c r="K135" s="95">
        <f>J135/0.0019</f>
        <v>5.5105263157894742</v>
      </c>
      <c r="L135" s="109">
        <v>0.5</v>
      </c>
      <c r="M135" s="63">
        <v>22.080798000000001</v>
      </c>
      <c r="N135" s="63">
        <v>83.107181999999995</v>
      </c>
      <c r="O135" s="59">
        <v>1</v>
      </c>
    </row>
    <row r="136" spans="2:15" ht="15" customHeight="1">
      <c r="B136" s="59">
        <v>60</v>
      </c>
      <c r="C136" s="58" t="s">
        <v>147</v>
      </c>
      <c r="D136" s="58" t="s">
        <v>144</v>
      </c>
      <c r="E136" s="59">
        <v>1</v>
      </c>
      <c r="F136" s="59">
        <v>5</v>
      </c>
      <c r="G136" s="59">
        <v>0.5</v>
      </c>
      <c r="H136" s="59">
        <v>1</v>
      </c>
      <c r="I136" s="59">
        <v>1.384E-2</v>
      </c>
      <c r="J136" s="59">
        <v>1.047E-2</v>
      </c>
      <c r="K136" s="95">
        <f t="shared" ref="K136:K139" si="5">J136/0.0019</f>
        <v>5.5105263157894742</v>
      </c>
      <c r="L136" s="109">
        <v>0.5</v>
      </c>
      <c r="M136" s="63">
        <v>22.080456999999999</v>
      </c>
      <c r="N136" s="63">
        <v>83.107647</v>
      </c>
      <c r="O136" s="59">
        <v>1</v>
      </c>
    </row>
    <row r="137" spans="2:15" ht="15" customHeight="1">
      <c r="B137" s="59">
        <v>61</v>
      </c>
      <c r="C137" s="58" t="s">
        <v>147</v>
      </c>
      <c r="D137" s="58" t="s">
        <v>144</v>
      </c>
      <c r="E137" s="59">
        <v>1</v>
      </c>
      <c r="F137" s="59">
        <v>5</v>
      </c>
      <c r="G137" s="59">
        <v>0.5</v>
      </c>
      <c r="H137" s="59">
        <v>1</v>
      </c>
      <c r="I137" s="59">
        <v>1.384E-2</v>
      </c>
      <c r="J137" s="59">
        <v>1.047E-2</v>
      </c>
      <c r="K137" s="95">
        <f t="shared" si="5"/>
        <v>5.5105263157894742</v>
      </c>
      <c r="L137" s="109">
        <v>0.5</v>
      </c>
      <c r="M137" s="63">
        <v>22.080162000000001</v>
      </c>
      <c r="N137" s="63">
        <v>83.107802000000007</v>
      </c>
      <c r="O137" s="59">
        <v>1</v>
      </c>
    </row>
    <row r="138" spans="2:15" ht="15" customHeight="1">
      <c r="B138" s="59">
        <v>62</v>
      </c>
      <c r="C138" s="58" t="s">
        <v>147</v>
      </c>
      <c r="D138" s="58" t="s">
        <v>144</v>
      </c>
      <c r="E138" s="59">
        <v>1</v>
      </c>
      <c r="F138" s="59">
        <v>5</v>
      </c>
      <c r="G138" s="59">
        <v>0.5</v>
      </c>
      <c r="H138" s="59">
        <v>1</v>
      </c>
      <c r="I138" s="59">
        <v>1.384E-2</v>
      </c>
      <c r="J138" s="59">
        <v>1.047E-2</v>
      </c>
      <c r="K138" s="95">
        <f t="shared" si="5"/>
        <v>5.5105263157894742</v>
      </c>
      <c r="L138" s="109">
        <v>0.5</v>
      </c>
      <c r="M138" s="63">
        <v>22.079882999999999</v>
      </c>
      <c r="N138" s="63">
        <v>83.108003999999994</v>
      </c>
      <c r="O138" s="59">
        <v>1</v>
      </c>
    </row>
    <row r="139" spans="2:15" ht="15" customHeight="1">
      <c r="B139" s="59">
        <v>63</v>
      </c>
      <c r="C139" s="58" t="s">
        <v>147</v>
      </c>
      <c r="D139" s="58" t="s">
        <v>144</v>
      </c>
      <c r="E139" s="59">
        <v>1</v>
      </c>
      <c r="F139" s="59">
        <v>5</v>
      </c>
      <c r="G139" s="59">
        <v>0.5</v>
      </c>
      <c r="H139" s="59">
        <v>1</v>
      </c>
      <c r="I139" s="59">
        <v>1.384E-2</v>
      </c>
      <c r="J139" s="59">
        <v>1.047E-2</v>
      </c>
      <c r="K139" s="95">
        <f t="shared" si="5"/>
        <v>5.5105263157894742</v>
      </c>
      <c r="L139" s="109">
        <v>0.5</v>
      </c>
      <c r="M139" s="63">
        <v>22.079155</v>
      </c>
      <c r="N139" s="63">
        <v>83.107725000000002</v>
      </c>
      <c r="O139" s="59">
        <v>1</v>
      </c>
    </row>
    <row r="140" spans="2:15" ht="15" customHeight="1">
      <c r="B140" s="59">
        <v>64</v>
      </c>
      <c r="C140" s="58" t="s">
        <v>148</v>
      </c>
      <c r="D140" s="58" t="s">
        <v>144</v>
      </c>
      <c r="E140" s="59">
        <v>1</v>
      </c>
      <c r="F140" s="107">
        <v>7</v>
      </c>
      <c r="G140" s="107" t="s">
        <v>174</v>
      </c>
      <c r="H140" s="107">
        <v>1</v>
      </c>
      <c r="I140" s="59">
        <v>3.9829999999999997E-2</v>
      </c>
      <c r="J140" s="59">
        <v>3.7830000000000003E-2</v>
      </c>
      <c r="K140" s="59">
        <f>J140/0.0019</f>
        <v>19.910526315789475</v>
      </c>
      <c r="L140" s="59">
        <v>0.5</v>
      </c>
      <c r="M140" s="63">
        <v>22.079975999999998</v>
      </c>
      <c r="N140" s="63">
        <v>83.105648000000002</v>
      </c>
      <c r="O140" s="59">
        <v>1</v>
      </c>
    </row>
    <row r="141" spans="2:15" ht="15" customHeight="1">
      <c r="B141" s="59">
        <v>65</v>
      </c>
      <c r="C141" s="58" t="s">
        <v>91</v>
      </c>
      <c r="D141" s="58" t="s">
        <v>144</v>
      </c>
      <c r="E141" s="59">
        <v>1</v>
      </c>
      <c r="F141" s="59">
        <v>250</v>
      </c>
      <c r="G141" s="59">
        <v>100</v>
      </c>
      <c r="H141" s="59"/>
      <c r="I141" s="105">
        <f>L141*4.13616</f>
        <v>10.340400000000001</v>
      </c>
      <c r="J141" s="105">
        <f>I141*16/100</f>
        <v>1.6544640000000002</v>
      </c>
      <c r="K141" s="95">
        <f t="shared" ref="K141" si="6">J141/0.0019</f>
        <v>870.77052631578954</v>
      </c>
      <c r="L141" s="59">
        <v>2.5</v>
      </c>
      <c r="M141" s="63">
        <v>22.078519</v>
      </c>
      <c r="N141" s="63">
        <v>83.106554000000003</v>
      </c>
      <c r="O141" s="59">
        <v>1</v>
      </c>
    </row>
    <row r="142" spans="2:15" ht="15" customHeight="1">
      <c r="B142" s="59">
        <v>66</v>
      </c>
      <c r="C142" s="58" t="s">
        <v>92</v>
      </c>
      <c r="D142" s="58" t="s">
        <v>144</v>
      </c>
      <c r="E142" s="58">
        <v>1</v>
      </c>
      <c r="F142" s="58">
        <v>4</v>
      </c>
      <c r="G142" s="58">
        <v>1.5</v>
      </c>
      <c r="H142" s="58">
        <v>1</v>
      </c>
      <c r="I142" s="104">
        <v>0.12</v>
      </c>
      <c r="J142" s="104">
        <f>I142*0.23</f>
        <v>2.76E-2</v>
      </c>
      <c r="K142" s="98">
        <f>J142/0.0019</f>
        <v>14.526315789473683</v>
      </c>
      <c r="L142" s="109"/>
      <c r="M142" s="63">
        <v>22.078496000000001</v>
      </c>
      <c r="N142" s="63">
        <v>83.106708999999995</v>
      </c>
      <c r="O142" s="59">
        <v>1</v>
      </c>
    </row>
    <row r="143" spans="2:15" ht="15" customHeight="1">
      <c r="B143" s="59">
        <v>67</v>
      </c>
      <c r="C143" s="58" t="s">
        <v>92</v>
      </c>
      <c r="D143" s="58" t="s">
        <v>144</v>
      </c>
      <c r="E143" s="58">
        <v>1</v>
      </c>
      <c r="F143" s="58">
        <v>4</v>
      </c>
      <c r="G143" s="58">
        <v>1.5</v>
      </c>
      <c r="H143" s="58">
        <v>1</v>
      </c>
      <c r="I143" s="104">
        <v>0.12</v>
      </c>
      <c r="J143" s="104">
        <f>I143*0.23</f>
        <v>2.76E-2</v>
      </c>
      <c r="K143" s="98">
        <f>J143/0.0019</f>
        <v>14.526315789473683</v>
      </c>
      <c r="L143" s="109"/>
      <c r="M143" s="63">
        <v>22.078627999999998</v>
      </c>
      <c r="N143" s="63">
        <v>83.106786999999997</v>
      </c>
      <c r="O143" s="59">
        <v>1</v>
      </c>
    </row>
    <row r="144" spans="2:15" ht="15" customHeight="1">
      <c r="B144" s="59">
        <v>68</v>
      </c>
      <c r="C144" s="58" t="s">
        <v>92</v>
      </c>
      <c r="D144" s="58" t="s">
        <v>144</v>
      </c>
      <c r="E144" s="58">
        <v>1</v>
      </c>
      <c r="F144" s="58">
        <v>4</v>
      </c>
      <c r="G144" s="58">
        <v>1.5</v>
      </c>
      <c r="H144" s="58">
        <v>1</v>
      </c>
      <c r="I144" s="104">
        <v>0.12</v>
      </c>
      <c r="J144" s="104">
        <f>I144*0.23</f>
        <v>2.76E-2</v>
      </c>
      <c r="K144" s="98">
        <f>J144/0.0019</f>
        <v>14.526315789473683</v>
      </c>
      <c r="L144" s="109"/>
      <c r="M144" s="63">
        <v>22.078565999999999</v>
      </c>
      <c r="N144" s="63">
        <v>83.106632000000005</v>
      </c>
      <c r="O144" s="59">
        <v>1</v>
      </c>
    </row>
    <row r="145" spans="2:15" ht="15" customHeight="1">
      <c r="B145" s="59">
        <v>69</v>
      </c>
      <c r="C145" s="58" t="s">
        <v>92</v>
      </c>
      <c r="D145" s="58" t="s">
        <v>144</v>
      </c>
      <c r="E145" s="58">
        <v>1</v>
      </c>
      <c r="F145" s="58">
        <v>4</v>
      </c>
      <c r="G145" s="58">
        <v>1.5</v>
      </c>
      <c r="H145" s="58">
        <v>1</v>
      </c>
      <c r="I145" s="104">
        <v>0.12</v>
      </c>
      <c r="J145" s="104">
        <f>I145*0.23</f>
        <v>2.76E-2</v>
      </c>
      <c r="K145" s="98">
        <f>J145/0.0019</f>
        <v>14.526315789473683</v>
      </c>
      <c r="L145" s="109"/>
      <c r="M145" s="63">
        <v>22.078379999999999</v>
      </c>
      <c r="N145" s="63">
        <v>83.105530999999999</v>
      </c>
      <c r="O145" s="59">
        <v>1</v>
      </c>
    </row>
    <row r="146" spans="2:15" ht="15" customHeight="1">
      <c r="B146" s="59">
        <v>70</v>
      </c>
      <c r="C146" s="58" t="s">
        <v>149</v>
      </c>
      <c r="D146" s="58" t="s">
        <v>144</v>
      </c>
      <c r="E146" s="59">
        <v>1</v>
      </c>
      <c r="F146" s="59">
        <v>4</v>
      </c>
      <c r="G146" s="59">
        <v>1.5</v>
      </c>
      <c r="H146" s="59">
        <v>0.9</v>
      </c>
      <c r="I146" s="59">
        <v>0.24</v>
      </c>
      <c r="J146" s="59">
        <f>I146*0.23</f>
        <v>5.5199999999999999E-2</v>
      </c>
      <c r="K146" s="95">
        <f>J146/0.0019</f>
        <v>29.052631578947366</v>
      </c>
      <c r="L146" s="109"/>
      <c r="M146" s="63">
        <v>22.078465000000001</v>
      </c>
      <c r="N146" s="63">
        <v>83.105678999999995</v>
      </c>
      <c r="O146" s="59">
        <v>1</v>
      </c>
    </row>
    <row r="147" spans="2:15" ht="15" customHeight="1">
      <c r="B147" s="59">
        <v>71</v>
      </c>
      <c r="C147" s="58" t="s">
        <v>149</v>
      </c>
      <c r="D147" s="58" t="s">
        <v>144</v>
      </c>
      <c r="E147" s="59">
        <v>1</v>
      </c>
      <c r="F147" s="59">
        <v>4</v>
      </c>
      <c r="G147" s="59">
        <v>1.5</v>
      </c>
      <c r="H147" s="59">
        <v>0.9</v>
      </c>
      <c r="I147" s="59">
        <v>0.24</v>
      </c>
      <c r="J147" s="59">
        <f>I147*0.23</f>
        <v>5.5199999999999999E-2</v>
      </c>
      <c r="K147" s="95">
        <f>J147/0.0019</f>
        <v>29.052631578947366</v>
      </c>
      <c r="L147" s="109"/>
      <c r="M147" s="63">
        <v>22.078341000000002</v>
      </c>
      <c r="N147" s="63">
        <v>83.105485000000002</v>
      </c>
      <c r="O147" s="59">
        <v>1</v>
      </c>
    </row>
    <row r="148" spans="2:15" ht="15" customHeight="1">
      <c r="B148" s="59">
        <v>72</v>
      </c>
      <c r="C148" s="58" t="s">
        <v>149</v>
      </c>
      <c r="D148" s="58" t="s">
        <v>144</v>
      </c>
      <c r="E148" s="59">
        <v>1</v>
      </c>
      <c r="F148" s="59">
        <v>4</v>
      </c>
      <c r="G148" s="59">
        <v>1.5</v>
      </c>
      <c r="H148" s="59">
        <v>0.9</v>
      </c>
      <c r="I148" s="59">
        <v>0.24</v>
      </c>
      <c r="J148" s="59">
        <f>I148*0.23</f>
        <v>5.5199999999999999E-2</v>
      </c>
      <c r="K148" s="95">
        <f>J148/0.0019</f>
        <v>29.052631578947366</v>
      </c>
      <c r="L148" s="109"/>
      <c r="M148" s="63">
        <v>22.078589000000001</v>
      </c>
      <c r="N148" s="63">
        <v>83.106065999999998</v>
      </c>
      <c r="O148" s="59">
        <v>1</v>
      </c>
    </row>
    <row r="149" spans="2:15" ht="15" customHeight="1">
      <c r="B149" s="59">
        <v>73</v>
      </c>
      <c r="C149" s="58" t="s">
        <v>149</v>
      </c>
      <c r="D149" s="58" t="s">
        <v>144</v>
      </c>
      <c r="E149" s="59">
        <v>1</v>
      </c>
      <c r="F149" s="59">
        <v>4</v>
      </c>
      <c r="G149" s="59">
        <v>1.5</v>
      </c>
      <c r="H149" s="59">
        <v>0.9</v>
      </c>
      <c r="I149" s="59">
        <v>0.24</v>
      </c>
      <c r="J149" s="59">
        <f>I149*0.23</f>
        <v>5.5199999999999999E-2</v>
      </c>
      <c r="K149" s="95">
        <f>J149/0.0019</f>
        <v>29.052631578947366</v>
      </c>
      <c r="L149" s="109"/>
      <c r="M149" s="63">
        <v>22.078496000000001</v>
      </c>
      <c r="N149" s="63">
        <v>83.106144</v>
      </c>
      <c r="O149" s="59">
        <v>1</v>
      </c>
    </row>
    <row r="150" spans="2:15" ht="15" customHeight="1">
      <c r="B150" s="59">
        <v>74</v>
      </c>
      <c r="C150" s="58" t="s">
        <v>93</v>
      </c>
      <c r="D150" s="58" t="s">
        <v>144</v>
      </c>
      <c r="E150" s="59">
        <v>1</v>
      </c>
      <c r="F150" s="59">
        <v>3</v>
      </c>
      <c r="G150" s="59">
        <v>1.5</v>
      </c>
      <c r="H150" s="59">
        <v>0.5</v>
      </c>
      <c r="I150" s="59">
        <v>0.15</v>
      </c>
      <c r="J150" s="59">
        <v>4.4999999999999998E-2</v>
      </c>
      <c r="K150" s="95">
        <f>J150/0.0019</f>
        <v>23.684210526315788</v>
      </c>
      <c r="L150" s="109"/>
      <c r="M150" s="63">
        <v>22.078651000000001</v>
      </c>
      <c r="N150" s="63">
        <v>83.106065999999998</v>
      </c>
      <c r="O150" s="59">
        <v>1</v>
      </c>
    </row>
    <row r="151" spans="2:15" ht="15" customHeight="1">
      <c r="B151" s="59">
        <v>75</v>
      </c>
      <c r="C151" s="58" t="s">
        <v>93</v>
      </c>
      <c r="D151" s="58" t="s">
        <v>144</v>
      </c>
      <c r="E151" s="59">
        <v>1</v>
      </c>
      <c r="F151" s="59">
        <v>3</v>
      </c>
      <c r="G151" s="59">
        <v>1.5</v>
      </c>
      <c r="H151" s="59">
        <v>0.5</v>
      </c>
      <c r="I151" s="59">
        <v>0.15</v>
      </c>
      <c r="J151" s="59">
        <v>4.4999999999999998E-2</v>
      </c>
      <c r="K151" s="95">
        <f>J151/0.0019</f>
        <v>23.684210526315788</v>
      </c>
      <c r="L151" s="109"/>
      <c r="M151" s="63">
        <v>22.078479999999999</v>
      </c>
      <c r="N151" s="63">
        <v>83.106499999999997</v>
      </c>
      <c r="O151" s="59">
        <v>1</v>
      </c>
    </row>
    <row r="152" spans="2:15" ht="15" customHeight="1">
      <c r="B152" s="59">
        <v>76</v>
      </c>
      <c r="C152" s="58" t="s">
        <v>150</v>
      </c>
      <c r="D152" s="58" t="s">
        <v>144</v>
      </c>
      <c r="E152" s="59"/>
      <c r="F152" s="59">
        <v>500</v>
      </c>
      <c r="G152" s="59">
        <v>1</v>
      </c>
      <c r="H152" s="59">
        <v>1</v>
      </c>
      <c r="I152" s="59">
        <v>1.819</v>
      </c>
      <c r="J152" s="59">
        <v>1.3660000000000001</v>
      </c>
      <c r="K152" s="108">
        <f>J152/0.0019</f>
        <v>718.94736842105272</v>
      </c>
      <c r="L152" s="109">
        <v>5</v>
      </c>
      <c r="M152" s="63">
        <v>22.078410999999999</v>
      </c>
      <c r="N152" s="63">
        <v>83.106485000000006</v>
      </c>
      <c r="O152" s="59">
        <v>1</v>
      </c>
    </row>
    <row r="153" spans="2:15" ht="15" customHeight="1">
      <c r="B153" s="59">
        <v>77</v>
      </c>
      <c r="C153" s="58" t="s">
        <v>151</v>
      </c>
      <c r="D153" s="58" t="s">
        <v>144</v>
      </c>
      <c r="E153" s="59">
        <v>1</v>
      </c>
      <c r="F153" s="59">
        <v>500</v>
      </c>
      <c r="G153" s="59">
        <v>1</v>
      </c>
      <c r="H153" s="59">
        <v>1</v>
      </c>
      <c r="I153" s="59">
        <v>1.819</v>
      </c>
      <c r="J153" s="59">
        <v>1.633</v>
      </c>
      <c r="K153" s="59">
        <f>J153/0.0019</f>
        <v>859.47368421052636</v>
      </c>
      <c r="L153" s="109">
        <v>5</v>
      </c>
      <c r="M153" s="63">
        <v>22.077047</v>
      </c>
      <c r="N153" s="63">
        <v>83.107236</v>
      </c>
      <c r="O153" s="59">
        <v>12</v>
      </c>
    </row>
    <row r="154" spans="2:15" ht="15" customHeight="1">
      <c r="B154" s="59">
        <v>78</v>
      </c>
      <c r="C154" s="58" t="s">
        <v>152</v>
      </c>
      <c r="D154" s="58" t="s">
        <v>153</v>
      </c>
      <c r="E154" s="58">
        <v>1</v>
      </c>
      <c r="F154" s="58">
        <v>8</v>
      </c>
      <c r="G154" s="58">
        <v>3.5</v>
      </c>
      <c r="H154" s="58"/>
      <c r="I154" s="96">
        <v>1.20869</v>
      </c>
      <c r="J154" s="97">
        <v>0.14674999999999999</v>
      </c>
      <c r="K154" s="98">
        <v>77.23684210526315</v>
      </c>
      <c r="L154" s="109"/>
      <c r="M154" s="63">
        <v>22.077047</v>
      </c>
      <c r="N154" s="63">
        <v>83.107539000000003</v>
      </c>
      <c r="O154" s="59">
        <v>1</v>
      </c>
    </row>
    <row r="155" spans="2:15" ht="15" customHeight="1">
      <c r="B155" s="59">
        <v>79</v>
      </c>
      <c r="C155" s="58" t="s">
        <v>152</v>
      </c>
      <c r="D155" s="58" t="s">
        <v>154</v>
      </c>
      <c r="E155" s="58">
        <v>1</v>
      </c>
      <c r="F155" s="58">
        <v>8</v>
      </c>
      <c r="G155" s="58">
        <v>3.5</v>
      </c>
      <c r="H155" s="58"/>
      <c r="I155" s="96">
        <v>1.20869</v>
      </c>
      <c r="J155" s="97">
        <v>0.14674999999999999</v>
      </c>
      <c r="K155" s="98">
        <v>77.23684210526315</v>
      </c>
      <c r="L155" s="109"/>
      <c r="M155" s="63">
        <v>22.077915000000001</v>
      </c>
      <c r="N155" s="63">
        <v>83.102616999999995</v>
      </c>
      <c r="O155" s="59">
        <v>1</v>
      </c>
    </row>
    <row r="156" spans="2:15" ht="15" customHeight="1">
      <c r="B156" s="59">
        <v>80</v>
      </c>
      <c r="C156" s="58" t="s">
        <v>88</v>
      </c>
      <c r="D156" s="58" t="s">
        <v>155</v>
      </c>
      <c r="E156" s="59">
        <v>1</v>
      </c>
      <c r="F156" s="99">
        <v>4.25</v>
      </c>
      <c r="G156" s="99">
        <v>2</v>
      </c>
      <c r="H156" s="59"/>
      <c r="I156" s="59">
        <v>0.45512000000000002</v>
      </c>
      <c r="J156" s="59">
        <v>7.6310000000000003E-2</v>
      </c>
      <c r="K156" s="95">
        <f t="shared" ref="K156:K157" si="7">J156/0.0019</f>
        <v>40.163157894736841</v>
      </c>
      <c r="L156" s="109"/>
      <c r="M156" s="63">
        <v>22.078938000000001</v>
      </c>
      <c r="N156" s="63">
        <v>83.102329999999995</v>
      </c>
      <c r="O156" s="59">
        <v>1</v>
      </c>
    </row>
    <row r="157" spans="2:15" ht="15" customHeight="1">
      <c r="B157" s="59">
        <v>81</v>
      </c>
      <c r="C157" s="58" t="s">
        <v>88</v>
      </c>
      <c r="D157" s="58" t="s">
        <v>156</v>
      </c>
      <c r="E157" s="59">
        <v>1</v>
      </c>
      <c r="F157" s="99">
        <v>4.25</v>
      </c>
      <c r="G157" s="99">
        <v>2</v>
      </c>
      <c r="H157" s="59"/>
      <c r="I157" s="59">
        <v>0.45512000000000002</v>
      </c>
      <c r="J157" s="59">
        <v>7.6310000000000003E-2</v>
      </c>
      <c r="K157" s="95">
        <f t="shared" si="7"/>
        <v>40.163157894736841</v>
      </c>
      <c r="L157" s="109"/>
      <c r="M157" s="63">
        <v>22.075123999999999</v>
      </c>
      <c r="N157" s="63">
        <v>83.111700999999996</v>
      </c>
      <c r="O157" s="59">
        <v>1</v>
      </c>
    </row>
    <row r="158" spans="2:15" ht="15" customHeight="1">
      <c r="B158" s="59">
        <v>82</v>
      </c>
      <c r="C158" s="58" t="s">
        <v>84</v>
      </c>
      <c r="D158" s="58" t="s">
        <v>157</v>
      </c>
      <c r="E158" s="100">
        <v>1</v>
      </c>
      <c r="F158" s="101">
        <f>L158*125</f>
        <v>73.375</v>
      </c>
      <c r="G158" s="101">
        <f>L158*95</f>
        <v>55.764999999999993</v>
      </c>
      <c r="H158" s="102">
        <v>0.3</v>
      </c>
      <c r="I158" s="103">
        <f>L158*0.85</f>
        <v>0.49894999999999995</v>
      </c>
      <c r="J158" s="103">
        <f>I158*0.95</f>
        <v>0.47400249999999994</v>
      </c>
      <c r="K158" s="101">
        <f>J158/0.0019</f>
        <v>249.47499999999997</v>
      </c>
      <c r="L158" s="109">
        <v>0.58699999999999997</v>
      </c>
      <c r="M158" s="63">
        <v>22.071435000000001</v>
      </c>
      <c r="N158" s="63">
        <v>83.116226999999995</v>
      </c>
      <c r="O158" s="59">
        <v>1</v>
      </c>
    </row>
    <row r="159" spans="2:15" ht="15" customHeight="1">
      <c r="B159" s="59">
        <v>83</v>
      </c>
      <c r="C159" s="58" t="s">
        <v>84</v>
      </c>
      <c r="D159" s="58" t="s">
        <v>158</v>
      </c>
      <c r="E159" s="100">
        <v>1</v>
      </c>
      <c r="F159" s="101">
        <f>L159*125</f>
        <v>71</v>
      </c>
      <c r="G159" s="101">
        <f>L159*95</f>
        <v>53.959999999999994</v>
      </c>
      <c r="H159" s="102">
        <v>0.3</v>
      </c>
      <c r="I159" s="103">
        <f>L159*0.85</f>
        <v>0.48279999999999995</v>
      </c>
      <c r="J159" s="103">
        <f>I159*0.95</f>
        <v>0.45865999999999996</v>
      </c>
      <c r="K159" s="101">
        <f>J159/0.0019</f>
        <v>241.39999999999998</v>
      </c>
      <c r="L159" s="109">
        <v>0.56799999999999995</v>
      </c>
      <c r="M159" s="63">
        <v>22.079402999999999</v>
      </c>
      <c r="N159" s="63">
        <v>83.095609999999994</v>
      </c>
      <c r="O159" s="59">
        <v>1</v>
      </c>
    </row>
    <row r="160" spans="2:15" ht="15" customHeight="1">
      <c r="B160" s="59">
        <v>84</v>
      </c>
      <c r="C160" s="58" t="s">
        <v>84</v>
      </c>
      <c r="D160" s="58" t="s">
        <v>159</v>
      </c>
      <c r="E160" s="100">
        <v>1</v>
      </c>
      <c r="F160" s="101">
        <f>L160*125</f>
        <v>119.625</v>
      </c>
      <c r="G160" s="101">
        <f>L160*95</f>
        <v>90.914999999999992</v>
      </c>
      <c r="H160" s="102">
        <v>0.3</v>
      </c>
      <c r="I160" s="103">
        <f>L160*0.85</f>
        <v>0.8134499999999999</v>
      </c>
      <c r="J160" s="103">
        <f>I160*0.95</f>
        <v>0.7727774999999999</v>
      </c>
      <c r="K160" s="101">
        <f>J160/0.0019</f>
        <v>406.72499999999997</v>
      </c>
      <c r="L160" s="109">
        <v>0.95699999999999996</v>
      </c>
      <c r="M160" s="63">
        <v>22.079077000000002</v>
      </c>
      <c r="N160" s="63">
        <v>83.107755999999995</v>
      </c>
      <c r="O160" s="59">
        <v>1</v>
      </c>
    </row>
    <row r="161" spans="2:15" ht="15" customHeight="1">
      <c r="B161" s="59">
        <v>85</v>
      </c>
      <c r="C161" s="58" t="s">
        <v>146</v>
      </c>
      <c r="D161" s="58" t="s">
        <v>144</v>
      </c>
      <c r="E161" s="59">
        <v>1</v>
      </c>
      <c r="F161" s="59">
        <v>10</v>
      </c>
      <c r="G161" s="59">
        <v>1.5</v>
      </c>
      <c r="H161" s="59">
        <v>3</v>
      </c>
      <c r="I161" s="59">
        <v>0.43325999999999998</v>
      </c>
      <c r="J161" s="59">
        <v>0.25375999999999999</v>
      </c>
      <c r="K161" s="59">
        <f>J161/0.0019</f>
        <v>133.55789473684209</v>
      </c>
      <c r="L161" s="109">
        <v>5</v>
      </c>
      <c r="M161" s="63">
        <v>22.078627999999998</v>
      </c>
      <c r="N161" s="63">
        <v>83.108438000000007</v>
      </c>
      <c r="O161" s="59">
        <v>1</v>
      </c>
    </row>
    <row r="162" spans="2:15" ht="15" customHeight="1">
      <c r="B162" s="59">
        <v>86</v>
      </c>
      <c r="C162" s="58" t="s">
        <v>146</v>
      </c>
      <c r="D162" s="58" t="s">
        <v>144</v>
      </c>
      <c r="E162" s="59">
        <v>1</v>
      </c>
      <c r="F162" s="59">
        <v>10</v>
      </c>
      <c r="G162" s="59">
        <v>1.5</v>
      </c>
      <c r="H162" s="59">
        <v>3</v>
      </c>
      <c r="I162" s="59">
        <v>0.43325999999999998</v>
      </c>
      <c r="J162" s="59">
        <v>0.25375999999999999</v>
      </c>
      <c r="K162" s="59">
        <f>J162/0.0019</f>
        <v>133.55789473684209</v>
      </c>
      <c r="L162" s="109">
        <v>5</v>
      </c>
      <c r="M162" s="63">
        <v>22.078635999999999</v>
      </c>
      <c r="N162" s="63">
        <v>83.108562000000006</v>
      </c>
      <c r="O162" s="59">
        <v>1</v>
      </c>
    </row>
    <row r="163" spans="2:15" ht="15" customHeight="1">
      <c r="B163" s="59">
        <v>87</v>
      </c>
      <c r="C163" s="58" t="s">
        <v>146</v>
      </c>
      <c r="D163" s="58" t="s">
        <v>144</v>
      </c>
      <c r="E163" s="59">
        <v>1</v>
      </c>
      <c r="F163" s="59">
        <v>10</v>
      </c>
      <c r="G163" s="59">
        <v>1.5</v>
      </c>
      <c r="H163" s="59">
        <v>3</v>
      </c>
      <c r="I163" s="59">
        <v>0.43325999999999998</v>
      </c>
      <c r="J163" s="59">
        <v>0.25375999999999999</v>
      </c>
      <c r="K163" s="59">
        <f>J163/0.0019</f>
        <v>133.55789473684209</v>
      </c>
      <c r="L163" s="109">
        <v>5</v>
      </c>
      <c r="M163" s="63">
        <v>22.077938</v>
      </c>
      <c r="N163" s="63">
        <v>83.109283000000005</v>
      </c>
      <c r="O163" s="59">
        <v>1</v>
      </c>
    </row>
    <row r="164" spans="2:15" ht="15" customHeight="1">
      <c r="B164" s="59">
        <v>88</v>
      </c>
      <c r="C164" s="58" t="s">
        <v>146</v>
      </c>
      <c r="D164" s="58" t="s">
        <v>144</v>
      </c>
      <c r="E164" s="59">
        <v>1</v>
      </c>
      <c r="F164" s="59">
        <v>10</v>
      </c>
      <c r="G164" s="59">
        <v>1.5</v>
      </c>
      <c r="H164" s="59">
        <v>3</v>
      </c>
      <c r="I164" s="59">
        <v>0.43325999999999998</v>
      </c>
      <c r="J164" s="59">
        <v>0.25375999999999999</v>
      </c>
      <c r="K164" s="59">
        <f>J164/0.0019</f>
        <v>133.55789473684209</v>
      </c>
      <c r="L164" s="109">
        <v>5</v>
      </c>
      <c r="M164" s="63">
        <v>22.077712999999999</v>
      </c>
      <c r="N164" s="63">
        <v>83.109717000000003</v>
      </c>
      <c r="O164" s="59">
        <v>1</v>
      </c>
    </row>
    <row r="165" spans="2:15" ht="15" customHeight="1">
      <c r="B165" s="59">
        <v>89</v>
      </c>
      <c r="C165" s="58" t="s">
        <v>146</v>
      </c>
      <c r="D165" s="58" t="s">
        <v>144</v>
      </c>
      <c r="E165" s="59">
        <v>1</v>
      </c>
      <c r="F165" s="59">
        <v>10</v>
      </c>
      <c r="G165" s="59">
        <v>1.5</v>
      </c>
      <c r="H165" s="59">
        <v>3</v>
      </c>
      <c r="I165" s="59">
        <v>0.43325999999999998</v>
      </c>
      <c r="J165" s="59">
        <v>0.25375999999999999</v>
      </c>
      <c r="K165" s="59">
        <f>J165/0.0019</f>
        <v>133.55789473684209</v>
      </c>
      <c r="L165" s="109">
        <v>5</v>
      </c>
      <c r="M165" s="63">
        <v>22.079433999999999</v>
      </c>
      <c r="N165" s="63">
        <v>83.107663000000002</v>
      </c>
      <c r="O165" s="59">
        <v>1</v>
      </c>
    </row>
    <row r="166" spans="2:15" ht="15" customHeight="1">
      <c r="B166" s="59">
        <v>90</v>
      </c>
      <c r="C166" s="58" t="s">
        <v>147</v>
      </c>
      <c r="D166" s="58" t="s">
        <v>144</v>
      </c>
      <c r="E166" s="59">
        <v>1</v>
      </c>
      <c r="F166" s="59">
        <v>5</v>
      </c>
      <c r="G166" s="59">
        <v>0.5</v>
      </c>
      <c r="H166" s="59">
        <v>1</v>
      </c>
      <c r="I166" s="59">
        <v>1.384E-2</v>
      </c>
      <c r="J166" s="59">
        <v>1.047E-2</v>
      </c>
      <c r="K166" s="95">
        <f t="shared" ref="K166:K227" si="8">J166/0.0019</f>
        <v>5.5105263157894742</v>
      </c>
      <c r="L166" s="109">
        <v>0.5</v>
      </c>
      <c r="M166" s="63">
        <v>22.079968999999998</v>
      </c>
      <c r="N166" s="63">
        <v>83.107631999999995</v>
      </c>
      <c r="O166" s="59">
        <v>1</v>
      </c>
    </row>
    <row r="167" spans="2:15" ht="15" customHeight="1">
      <c r="B167" s="59">
        <v>91</v>
      </c>
      <c r="C167" s="58" t="s">
        <v>147</v>
      </c>
      <c r="D167" s="58" t="s">
        <v>144</v>
      </c>
      <c r="E167" s="59">
        <v>1</v>
      </c>
      <c r="F167" s="59">
        <v>5</v>
      </c>
      <c r="G167" s="59">
        <v>0.5</v>
      </c>
      <c r="H167" s="59">
        <v>1</v>
      </c>
      <c r="I167" s="59">
        <v>1.384E-2</v>
      </c>
      <c r="J167" s="59">
        <v>1.047E-2</v>
      </c>
      <c r="K167" s="95">
        <f t="shared" si="8"/>
        <v>5.5105263157894742</v>
      </c>
      <c r="L167" s="109">
        <v>0.5</v>
      </c>
      <c r="M167" s="63">
        <v>22.077938</v>
      </c>
      <c r="N167" s="63">
        <v>83.109127999999998</v>
      </c>
      <c r="O167" s="59">
        <v>1</v>
      </c>
    </row>
    <row r="168" spans="2:15" ht="15" customHeight="1">
      <c r="B168" s="59">
        <v>92</v>
      </c>
      <c r="C168" s="58" t="s">
        <v>147</v>
      </c>
      <c r="D168" s="58" t="s">
        <v>144</v>
      </c>
      <c r="E168" s="59">
        <v>1</v>
      </c>
      <c r="F168" s="59">
        <v>5</v>
      </c>
      <c r="G168" s="59">
        <v>0.5</v>
      </c>
      <c r="H168" s="59">
        <v>1</v>
      </c>
      <c r="I168" s="59">
        <v>1.384E-2</v>
      </c>
      <c r="J168" s="59">
        <v>1.047E-2</v>
      </c>
      <c r="K168" s="95">
        <f t="shared" si="8"/>
        <v>5.5105263157894742</v>
      </c>
      <c r="L168" s="109">
        <v>0.5</v>
      </c>
      <c r="M168" s="63">
        <v>22.077991999999998</v>
      </c>
      <c r="N168" s="63">
        <v>83.109352000000001</v>
      </c>
      <c r="O168" s="59">
        <v>1</v>
      </c>
    </row>
    <row r="169" spans="2:15" ht="15" customHeight="1">
      <c r="B169" s="59">
        <v>93</v>
      </c>
      <c r="C169" s="58" t="s">
        <v>147</v>
      </c>
      <c r="D169" s="58" t="s">
        <v>144</v>
      </c>
      <c r="E169" s="59">
        <v>1</v>
      </c>
      <c r="F169" s="59">
        <v>5</v>
      </c>
      <c r="G169" s="59">
        <v>0.5</v>
      </c>
      <c r="H169" s="59">
        <v>1</v>
      </c>
      <c r="I169" s="59">
        <v>1.384E-2</v>
      </c>
      <c r="J169" s="59">
        <v>1.047E-2</v>
      </c>
      <c r="K169" s="95">
        <f t="shared" si="8"/>
        <v>5.5105263157894742</v>
      </c>
      <c r="L169" s="109">
        <v>0.5</v>
      </c>
      <c r="M169" s="63">
        <v>22.079232000000001</v>
      </c>
      <c r="N169" s="63">
        <v>83.108328999999998</v>
      </c>
      <c r="O169" s="59">
        <v>1</v>
      </c>
    </row>
    <row r="170" spans="2:15" ht="15" customHeight="1">
      <c r="B170" s="59">
        <v>94</v>
      </c>
      <c r="C170" s="58" t="s">
        <v>147</v>
      </c>
      <c r="D170" s="58" t="s">
        <v>144</v>
      </c>
      <c r="E170" s="59">
        <v>1</v>
      </c>
      <c r="F170" s="59">
        <v>5</v>
      </c>
      <c r="G170" s="59">
        <v>0.5</v>
      </c>
      <c r="H170" s="59">
        <v>1</v>
      </c>
      <c r="I170" s="59">
        <v>1.384E-2</v>
      </c>
      <c r="J170" s="59">
        <v>1.047E-2</v>
      </c>
      <c r="K170" s="95">
        <f t="shared" si="8"/>
        <v>5.5105263157894742</v>
      </c>
      <c r="L170" s="109">
        <v>0.5</v>
      </c>
      <c r="M170" s="63">
        <v>22.077659000000001</v>
      </c>
      <c r="N170" s="63">
        <v>83.109949</v>
      </c>
      <c r="O170" s="59">
        <v>1</v>
      </c>
    </row>
    <row r="171" spans="2:15" ht="15" customHeight="1">
      <c r="B171" s="59">
        <v>95</v>
      </c>
      <c r="C171" s="58" t="s">
        <v>147</v>
      </c>
      <c r="D171" s="58" t="s">
        <v>144</v>
      </c>
      <c r="E171" s="59">
        <v>1</v>
      </c>
      <c r="F171" s="59">
        <v>5</v>
      </c>
      <c r="G171" s="59">
        <v>0.5</v>
      </c>
      <c r="H171" s="59">
        <v>1</v>
      </c>
      <c r="I171" s="59">
        <v>1.384E-2</v>
      </c>
      <c r="J171" s="59">
        <v>1.047E-2</v>
      </c>
      <c r="K171" s="95">
        <f t="shared" si="8"/>
        <v>5.5105263157894742</v>
      </c>
      <c r="L171" s="109">
        <v>0.5</v>
      </c>
      <c r="M171" s="63">
        <v>22.077418999999999</v>
      </c>
      <c r="N171" s="63">
        <v>83.110669999999999</v>
      </c>
      <c r="O171" s="59">
        <v>1</v>
      </c>
    </row>
    <row r="172" spans="2:15" ht="15" customHeight="1">
      <c r="B172" s="59">
        <v>96</v>
      </c>
      <c r="C172" s="58" t="s">
        <v>147</v>
      </c>
      <c r="D172" s="58" t="s">
        <v>144</v>
      </c>
      <c r="E172" s="59">
        <v>1</v>
      </c>
      <c r="F172" s="59">
        <v>5</v>
      </c>
      <c r="G172" s="59">
        <v>0.5</v>
      </c>
      <c r="H172" s="59">
        <v>1</v>
      </c>
      <c r="I172" s="59">
        <v>1.384E-2</v>
      </c>
      <c r="J172" s="59">
        <v>1.047E-2</v>
      </c>
      <c r="K172" s="95">
        <f t="shared" si="8"/>
        <v>5.5105263157894742</v>
      </c>
      <c r="L172" s="109">
        <v>0.5</v>
      </c>
      <c r="M172" s="63">
        <v>22.077628000000001</v>
      </c>
      <c r="N172" s="63">
        <v>83.110219999999998</v>
      </c>
      <c r="O172" s="59">
        <v>1</v>
      </c>
    </row>
    <row r="173" spans="2:15" ht="15" customHeight="1">
      <c r="B173" s="59">
        <v>97</v>
      </c>
      <c r="C173" s="58" t="s">
        <v>147</v>
      </c>
      <c r="D173" s="58" t="s">
        <v>144</v>
      </c>
      <c r="E173" s="59">
        <v>1</v>
      </c>
      <c r="F173" s="59">
        <v>5</v>
      </c>
      <c r="G173" s="59">
        <v>0.5</v>
      </c>
      <c r="H173" s="59">
        <v>1</v>
      </c>
      <c r="I173" s="59">
        <v>1.384E-2</v>
      </c>
      <c r="J173" s="59">
        <v>1.047E-2</v>
      </c>
      <c r="K173" s="95">
        <f t="shared" si="8"/>
        <v>5.5105263157894742</v>
      </c>
      <c r="L173" s="109">
        <v>0.5</v>
      </c>
      <c r="M173" s="63">
        <v>22.077202</v>
      </c>
      <c r="N173" s="63">
        <v>83.110964999999993</v>
      </c>
      <c r="O173" s="59">
        <v>1</v>
      </c>
    </row>
    <row r="174" spans="2:15" ht="15" customHeight="1">
      <c r="B174" s="59">
        <v>98</v>
      </c>
      <c r="C174" s="58" t="s">
        <v>147</v>
      </c>
      <c r="D174" s="58" t="s">
        <v>144</v>
      </c>
      <c r="E174" s="59">
        <v>1</v>
      </c>
      <c r="F174" s="59">
        <v>5</v>
      </c>
      <c r="G174" s="59">
        <v>0.5</v>
      </c>
      <c r="H174" s="59">
        <v>1</v>
      </c>
      <c r="I174" s="59">
        <v>1.384E-2</v>
      </c>
      <c r="J174" s="59">
        <v>1.047E-2</v>
      </c>
      <c r="K174" s="95">
        <f t="shared" si="8"/>
        <v>5.5105263157894742</v>
      </c>
      <c r="L174" s="109">
        <v>0.5</v>
      </c>
      <c r="M174" s="63">
        <v>22.077372</v>
      </c>
      <c r="N174" s="63">
        <v>83.110802000000007</v>
      </c>
      <c r="O174" s="59">
        <v>1</v>
      </c>
    </row>
    <row r="175" spans="2:15" ht="15" customHeight="1">
      <c r="B175" s="59">
        <v>99</v>
      </c>
      <c r="C175" s="58" t="s">
        <v>147</v>
      </c>
      <c r="D175" s="58" t="s">
        <v>144</v>
      </c>
      <c r="E175" s="59">
        <v>1</v>
      </c>
      <c r="F175" s="59">
        <v>5</v>
      </c>
      <c r="G175" s="59">
        <v>0.5</v>
      </c>
      <c r="H175" s="59">
        <v>1</v>
      </c>
      <c r="I175" s="59">
        <v>1.384E-2</v>
      </c>
      <c r="J175" s="59">
        <v>1.047E-2</v>
      </c>
      <c r="K175" s="95">
        <f t="shared" si="8"/>
        <v>5.5105263157894742</v>
      </c>
      <c r="L175" s="109">
        <v>0.5</v>
      </c>
      <c r="M175" s="63">
        <v>22.077255999999998</v>
      </c>
      <c r="N175" s="63">
        <v>83.110949000000005</v>
      </c>
      <c r="O175" s="59">
        <v>1</v>
      </c>
    </row>
    <row r="176" spans="2:15" ht="15" customHeight="1">
      <c r="B176" s="59">
        <v>100</v>
      </c>
      <c r="C176" s="58" t="s">
        <v>147</v>
      </c>
      <c r="D176" s="58" t="s">
        <v>144</v>
      </c>
      <c r="E176" s="59">
        <v>1</v>
      </c>
      <c r="F176" s="59">
        <v>5</v>
      </c>
      <c r="G176" s="59">
        <v>0.5</v>
      </c>
      <c r="H176" s="59">
        <v>1</v>
      </c>
      <c r="I176" s="59">
        <v>1.384E-2</v>
      </c>
      <c r="J176" s="59">
        <v>1.047E-2</v>
      </c>
      <c r="K176" s="95">
        <f t="shared" si="8"/>
        <v>5.5105263157894742</v>
      </c>
      <c r="L176" s="109">
        <v>0.5</v>
      </c>
      <c r="M176" s="63">
        <v>22.077566000000001</v>
      </c>
      <c r="N176" s="63">
        <v>83.110305999999994</v>
      </c>
      <c r="O176" s="59">
        <v>1</v>
      </c>
    </row>
    <row r="177" spans="2:15" ht="15" customHeight="1">
      <c r="B177" s="59">
        <v>101</v>
      </c>
      <c r="C177" s="58" t="s">
        <v>147</v>
      </c>
      <c r="D177" s="58" t="s">
        <v>144</v>
      </c>
      <c r="E177" s="59">
        <v>1</v>
      </c>
      <c r="F177" s="59">
        <v>5</v>
      </c>
      <c r="G177" s="59">
        <v>0.5</v>
      </c>
      <c r="H177" s="59">
        <v>1</v>
      </c>
      <c r="I177" s="59">
        <v>1.384E-2</v>
      </c>
      <c r="J177" s="59">
        <v>1.047E-2</v>
      </c>
      <c r="K177" s="95">
        <f t="shared" si="8"/>
        <v>5.5105263157894742</v>
      </c>
      <c r="L177" s="109">
        <v>0.5</v>
      </c>
      <c r="M177" s="63">
        <v>22.077279000000001</v>
      </c>
      <c r="N177" s="63">
        <v>83.111135000000004</v>
      </c>
      <c r="O177" s="59">
        <v>1</v>
      </c>
    </row>
    <row r="178" spans="2:15" ht="15" customHeight="1">
      <c r="B178" s="59">
        <v>102</v>
      </c>
      <c r="C178" s="58" t="s">
        <v>147</v>
      </c>
      <c r="D178" s="58" t="s">
        <v>144</v>
      </c>
      <c r="E178" s="59">
        <v>1</v>
      </c>
      <c r="F178" s="59">
        <v>5</v>
      </c>
      <c r="G178" s="59">
        <v>0.5</v>
      </c>
      <c r="H178" s="59">
        <v>1</v>
      </c>
      <c r="I178" s="59">
        <v>1.384E-2</v>
      </c>
      <c r="J178" s="59">
        <v>1.047E-2</v>
      </c>
      <c r="K178" s="95">
        <f t="shared" si="8"/>
        <v>5.5105263157894742</v>
      </c>
      <c r="L178" s="109">
        <v>0.5</v>
      </c>
      <c r="M178" s="63">
        <v>22.079813999999999</v>
      </c>
      <c r="N178" s="63">
        <v>83.106662999999998</v>
      </c>
      <c r="O178" s="59">
        <v>1</v>
      </c>
    </row>
    <row r="179" spans="2:15" ht="15" customHeight="1">
      <c r="B179" s="59">
        <v>103</v>
      </c>
      <c r="C179" s="58" t="s">
        <v>147</v>
      </c>
      <c r="D179" s="58" t="s">
        <v>144</v>
      </c>
      <c r="E179" s="59">
        <v>1</v>
      </c>
      <c r="F179" s="59">
        <v>5</v>
      </c>
      <c r="G179" s="59">
        <v>0.5</v>
      </c>
      <c r="H179" s="59">
        <v>1</v>
      </c>
      <c r="I179" s="59">
        <v>1.384E-2</v>
      </c>
      <c r="J179" s="59">
        <v>1.047E-2</v>
      </c>
      <c r="K179" s="95">
        <f t="shared" si="8"/>
        <v>5.5105263157894742</v>
      </c>
      <c r="L179" s="109">
        <v>0.5</v>
      </c>
      <c r="M179" s="63">
        <v>22.080611999999999</v>
      </c>
      <c r="N179" s="63">
        <v>83.107500000000002</v>
      </c>
      <c r="O179" s="59">
        <v>1</v>
      </c>
    </row>
    <row r="180" spans="2:15" ht="15" customHeight="1">
      <c r="B180" s="59">
        <v>104</v>
      </c>
      <c r="C180" s="58" t="s">
        <v>147</v>
      </c>
      <c r="D180" s="58" t="s">
        <v>144</v>
      </c>
      <c r="E180" s="59">
        <v>1</v>
      </c>
      <c r="F180" s="59">
        <v>5</v>
      </c>
      <c r="G180" s="59">
        <v>0.5</v>
      </c>
      <c r="H180" s="59">
        <v>1</v>
      </c>
      <c r="I180" s="59">
        <v>1.384E-2</v>
      </c>
      <c r="J180" s="59">
        <v>1.047E-2</v>
      </c>
      <c r="K180" s="95">
        <f t="shared" si="8"/>
        <v>5.5105263157894742</v>
      </c>
      <c r="L180" s="109">
        <v>0.5</v>
      </c>
      <c r="M180" s="63">
        <v>22.080169999999999</v>
      </c>
      <c r="N180" s="63">
        <v>83.107601000000003</v>
      </c>
      <c r="O180" s="59">
        <v>1</v>
      </c>
    </row>
    <row r="181" spans="2:15" ht="15" customHeight="1">
      <c r="B181" s="59">
        <v>105</v>
      </c>
      <c r="C181" s="58" t="s">
        <v>147</v>
      </c>
      <c r="D181" s="58" t="s">
        <v>144</v>
      </c>
      <c r="E181" s="59">
        <v>1</v>
      </c>
      <c r="F181" s="59">
        <v>5</v>
      </c>
      <c r="G181" s="59">
        <v>0.5</v>
      </c>
      <c r="H181" s="59">
        <v>1</v>
      </c>
      <c r="I181" s="59">
        <v>1.384E-2</v>
      </c>
      <c r="J181" s="59">
        <v>1.047E-2</v>
      </c>
      <c r="K181" s="95">
        <f t="shared" si="8"/>
        <v>5.5105263157894742</v>
      </c>
      <c r="L181" s="109">
        <v>0.5</v>
      </c>
      <c r="M181" s="63">
        <v>22.077271</v>
      </c>
      <c r="N181" s="63">
        <v>83.111289999999997</v>
      </c>
      <c r="O181" s="59">
        <v>1</v>
      </c>
    </row>
    <row r="182" spans="2:15" ht="15" customHeight="1">
      <c r="B182" s="59">
        <v>106</v>
      </c>
      <c r="C182" s="58" t="s">
        <v>147</v>
      </c>
      <c r="D182" s="58" t="s">
        <v>144</v>
      </c>
      <c r="E182" s="59">
        <v>1</v>
      </c>
      <c r="F182" s="59">
        <v>5</v>
      </c>
      <c r="G182" s="59">
        <v>0.5</v>
      </c>
      <c r="H182" s="59">
        <v>1</v>
      </c>
      <c r="I182" s="59">
        <v>1.384E-2</v>
      </c>
      <c r="J182" s="59">
        <v>1.047E-2</v>
      </c>
      <c r="K182" s="95">
        <f t="shared" si="8"/>
        <v>5.5105263157894742</v>
      </c>
      <c r="L182" s="109">
        <v>0.5</v>
      </c>
      <c r="M182" s="63">
        <v>22.076271999999999</v>
      </c>
      <c r="N182" s="63">
        <v>83.112778000000006</v>
      </c>
      <c r="O182" s="59">
        <v>1</v>
      </c>
    </row>
    <row r="183" spans="2:15" ht="15" customHeight="1">
      <c r="B183" s="59">
        <v>107</v>
      </c>
      <c r="C183" s="58" t="s">
        <v>147</v>
      </c>
      <c r="D183" s="58" t="s">
        <v>144</v>
      </c>
      <c r="E183" s="59">
        <v>1</v>
      </c>
      <c r="F183" s="59">
        <v>5</v>
      </c>
      <c r="G183" s="59">
        <v>0.5</v>
      </c>
      <c r="H183" s="59">
        <v>1</v>
      </c>
      <c r="I183" s="59">
        <v>1.384E-2</v>
      </c>
      <c r="J183" s="59">
        <v>1.047E-2</v>
      </c>
      <c r="K183" s="95">
        <f t="shared" si="8"/>
        <v>5.5105263157894742</v>
      </c>
      <c r="L183" s="109">
        <v>0.5</v>
      </c>
      <c r="M183" s="63">
        <v>22.080781999999999</v>
      </c>
      <c r="N183" s="63">
        <v>83.107562000000001</v>
      </c>
      <c r="O183" s="59">
        <v>1</v>
      </c>
    </row>
    <row r="184" spans="2:15" ht="15" customHeight="1">
      <c r="B184" s="59">
        <v>108</v>
      </c>
      <c r="C184" s="58" t="s">
        <v>147</v>
      </c>
      <c r="D184" s="58" t="s">
        <v>144</v>
      </c>
      <c r="E184" s="59">
        <v>1</v>
      </c>
      <c r="F184" s="59">
        <v>5</v>
      </c>
      <c r="G184" s="59">
        <v>0.5</v>
      </c>
      <c r="H184" s="59">
        <v>1</v>
      </c>
      <c r="I184" s="59">
        <v>1.384E-2</v>
      </c>
      <c r="J184" s="59">
        <v>1.047E-2</v>
      </c>
      <c r="K184" s="95">
        <f t="shared" si="8"/>
        <v>5.5105263157894742</v>
      </c>
      <c r="L184" s="109">
        <v>0.5</v>
      </c>
      <c r="M184" s="63">
        <v>22.080666000000001</v>
      </c>
      <c r="N184" s="63">
        <v>83.107243999999994</v>
      </c>
      <c r="O184" s="59">
        <v>1</v>
      </c>
    </row>
    <row r="185" spans="2:15" ht="15" customHeight="1">
      <c r="B185" s="59">
        <v>109</v>
      </c>
      <c r="C185" s="58" t="s">
        <v>147</v>
      </c>
      <c r="D185" s="58" t="s">
        <v>144</v>
      </c>
      <c r="E185" s="59">
        <v>1</v>
      </c>
      <c r="F185" s="59">
        <v>5</v>
      </c>
      <c r="G185" s="59">
        <v>0.5</v>
      </c>
      <c r="H185" s="59">
        <v>1</v>
      </c>
      <c r="I185" s="59">
        <v>1.384E-2</v>
      </c>
      <c r="J185" s="59">
        <v>1.047E-2</v>
      </c>
      <c r="K185" s="95">
        <f t="shared" si="8"/>
        <v>5.5105263157894742</v>
      </c>
      <c r="L185" s="109">
        <v>0.5</v>
      </c>
      <c r="M185" s="63">
        <v>22.079325000000001</v>
      </c>
      <c r="N185" s="63">
        <v>83.108337000000006</v>
      </c>
      <c r="O185" s="59">
        <v>1</v>
      </c>
    </row>
    <row r="186" spans="2:15" ht="15" customHeight="1">
      <c r="B186" s="59">
        <v>110</v>
      </c>
      <c r="C186" s="58" t="s">
        <v>147</v>
      </c>
      <c r="D186" s="58" t="s">
        <v>144</v>
      </c>
      <c r="E186" s="59">
        <v>1</v>
      </c>
      <c r="F186" s="59">
        <v>5</v>
      </c>
      <c r="G186" s="59">
        <v>0.5</v>
      </c>
      <c r="H186" s="59">
        <v>1</v>
      </c>
      <c r="I186" s="59">
        <v>1.384E-2</v>
      </c>
      <c r="J186" s="59">
        <v>1.047E-2</v>
      </c>
      <c r="K186" s="95">
        <f t="shared" si="8"/>
        <v>5.5105263157894742</v>
      </c>
      <c r="L186" s="109">
        <v>0.5</v>
      </c>
      <c r="M186" s="63">
        <v>22.076844999999999</v>
      </c>
      <c r="N186" s="63">
        <v>83.111932999999993</v>
      </c>
      <c r="O186" s="59">
        <v>1</v>
      </c>
    </row>
    <row r="187" spans="2:15" ht="15" customHeight="1">
      <c r="B187" s="59">
        <v>111</v>
      </c>
      <c r="C187" s="58" t="s">
        <v>147</v>
      </c>
      <c r="D187" s="58" t="s">
        <v>144</v>
      </c>
      <c r="E187" s="59">
        <v>1</v>
      </c>
      <c r="F187" s="59">
        <v>5</v>
      </c>
      <c r="G187" s="59">
        <v>0.5</v>
      </c>
      <c r="H187" s="59">
        <v>1</v>
      </c>
      <c r="I187" s="59">
        <v>1.384E-2</v>
      </c>
      <c r="J187" s="59">
        <v>1.047E-2</v>
      </c>
      <c r="K187" s="95">
        <f t="shared" si="8"/>
        <v>5.5105263157894742</v>
      </c>
      <c r="L187" s="109">
        <v>0.5</v>
      </c>
      <c r="M187" s="63">
        <v>22.076782999999999</v>
      </c>
      <c r="N187" s="63">
        <v>83.111987999999997</v>
      </c>
      <c r="O187" s="59">
        <v>1</v>
      </c>
    </row>
    <row r="188" spans="2:15" ht="15" customHeight="1">
      <c r="B188" s="59">
        <v>112</v>
      </c>
      <c r="C188" s="58" t="s">
        <v>147</v>
      </c>
      <c r="D188" s="58" t="s">
        <v>144</v>
      </c>
      <c r="E188" s="59">
        <v>1</v>
      </c>
      <c r="F188" s="59">
        <v>5</v>
      </c>
      <c r="G188" s="59">
        <v>0.5</v>
      </c>
      <c r="H188" s="59">
        <v>1</v>
      </c>
      <c r="I188" s="59">
        <v>1.384E-2</v>
      </c>
      <c r="J188" s="59">
        <v>1.047E-2</v>
      </c>
      <c r="K188" s="95">
        <f t="shared" si="8"/>
        <v>5.5105263157894742</v>
      </c>
      <c r="L188" s="109">
        <v>0.5</v>
      </c>
      <c r="M188" s="63">
        <v>22.080658</v>
      </c>
      <c r="N188" s="63">
        <v>83.107453000000007</v>
      </c>
      <c r="O188" s="59">
        <v>1</v>
      </c>
    </row>
    <row r="189" spans="2:15" ht="15" customHeight="1">
      <c r="B189" s="59">
        <v>113</v>
      </c>
      <c r="C189" s="58" t="s">
        <v>147</v>
      </c>
      <c r="D189" s="58" t="s">
        <v>144</v>
      </c>
      <c r="E189" s="59">
        <v>1</v>
      </c>
      <c r="F189" s="59">
        <v>5</v>
      </c>
      <c r="G189" s="59">
        <v>0.5</v>
      </c>
      <c r="H189" s="59">
        <v>1</v>
      </c>
      <c r="I189" s="59">
        <v>1.384E-2</v>
      </c>
      <c r="J189" s="59">
        <v>1.047E-2</v>
      </c>
      <c r="K189" s="95">
        <f t="shared" si="8"/>
        <v>5.5105263157894742</v>
      </c>
      <c r="L189" s="109">
        <v>0.5</v>
      </c>
      <c r="M189" s="63">
        <v>22.076349</v>
      </c>
      <c r="N189" s="63">
        <v>83.112716000000006</v>
      </c>
      <c r="O189" s="59">
        <v>1</v>
      </c>
    </row>
    <row r="190" spans="2:15" ht="15" customHeight="1">
      <c r="B190" s="59">
        <v>114</v>
      </c>
      <c r="C190" s="58" t="s">
        <v>147</v>
      </c>
      <c r="D190" s="58" t="s">
        <v>144</v>
      </c>
      <c r="E190" s="59">
        <v>1</v>
      </c>
      <c r="F190" s="59">
        <v>5</v>
      </c>
      <c r="G190" s="59">
        <v>0.5</v>
      </c>
      <c r="H190" s="59">
        <v>1</v>
      </c>
      <c r="I190" s="59">
        <v>1.384E-2</v>
      </c>
      <c r="J190" s="59">
        <v>1.047E-2</v>
      </c>
      <c r="K190" s="95">
        <f t="shared" si="8"/>
        <v>5.5105263157894742</v>
      </c>
      <c r="L190" s="109">
        <v>0.5</v>
      </c>
      <c r="M190" s="63">
        <v>22.080341000000001</v>
      </c>
      <c r="N190" s="63">
        <v>83.106887999999998</v>
      </c>
      <c r="O190" s="59">
        <v>1</v>
      </c>
    </row>
    <row r="191" spans="2:15" ht="15" customHeight="1">
      <c r="B191" s="59">
        <v>115</v>
      </c>
      <c r="C191" s="58" t="s">
        <v>147</v>
      </c>
      <c r="D191" s="58" t="s">
        <v>144</v>
      </c>
      <c r="E191" s="59">
        <v>1</v>
      </c>
      <c r="F191" s="59">
        <v>5</v>
      </c>
      <c r="G191" s="59">
        <v>0.5</v>
      </c>
      <c r="H191" s="59">
        <v>1</v>
      </c>
      <c r="I191" s="59">
        <v>1.384E-2</v>
      </c>
      <c r="J191" s="59">
        <v>1.047E-2</v>
      </c>
      <c r="K191" s="95">
        <f t="shared" si="8"/>
        <v>5.5105263157894742</v>
      </c>
      <c r="L191" s="109">
        <v>0.5</v>
      </c>
      <c r="M191" s="63">
        <v>22.078355999999999</v>
      </c>
      <c r="N191" s="63">
        <v>83.108553999999998</v>
      </c>
      <c r="O191" s="59">
        <v>1</v>
      </c>
    </row>
    <row r="192" spans="2:15" ht="15" customHeight="1">
      <c r="B192" s="59">
        <v>116</v>
      </c>
      <c r="C192" s="58" t="s">
        <v>147</v>
      </c>
      <c r="D192" s="58" t="s">
        <v>144</v>
      </c>
      <c r="E192" s="59">
        <v>1</v>
      </c>
      <c r="F192" s="59">
        <v>5</v>
      </c>
      <c r="G192" s="59">
        <v>0.5</v>
      </c>
      <c r="H192" s="59">
        <v>1</v>
      </c>
      <c r="I192" s="59">
        <v>1.384E-2</v>
      </c>
      <c r="J192" s="59">
        <v>1.047E-2</v>
      </c>
      <c r="K192" s="95">
        <f t="shared" si="8"/>
        <v>5.5105263157894742</v>
      </c>
      <c r="L192" s="109">
        <v>0.5</v>
      </c>
      <c r="M192" s="63">
        <v>22.079758999999999</v>
      </c>
      <c r="N192" s="63">
        <v>83.107996</v>
      </c>
      <c r="O192" s="59">
        <v>1</v>
      </c>
    </row>
    <row r="193" spans="2:15" ht="15" customHeight="1">
      <c r="B193" s="59">
        <v>117</v>
      </c>
      <c r="C193" s="58" t="s">
        <v>147</v>
      </c>
      <c r="D193" s="58" t="s">
        <v>144</v>
      </c>
      <c r="E193" s="59">
        <v>1</v>
      </c>
      <c r="F193" s="59">
        <v>5</v>
      </c>
      <c r="G193" s="59">
        <v>0.5</v>
      </c>
      <c r="H193" s="59">
        <v>1</v>
      </c>
      <c r="I193" s="59">
        <v>1.384E-2</v>
      </c>
      <c r="J193" s="59">
        <v>1.047E-2</v>
      </c>
      <c r="K193" s="95">
        <f t="shared" si="8"/>
        <v>5.5105263157894742</v>
      </c>
      <c r="L193" s="109">
        <v>0.5</v>
      </c>
      <c r="M193" s="63">
        <v>22.079930000000001</v>
      </c>
      <c r="N193" s="63">
        <v>83.106646999999995</v>
      </c>
      <c r="O193" s="59">
        <v>1</v>
      </c>
    </row>
    <row r="194" spans="2:15" ht="15" customHeight="1">
      <c r="B194" s="59">
        <v>118</v>
      </c>
      <c r="C194" s="58" t="s">
        <v>147</v>
      </c>
      <c r="D194" s="58" t="s">
        <v>144</v>
      </c>
      <c r="E194" s="59">
        <v>1</v>
      </c>
      <c r="F194" s="59">
        <v>5</v>
      </c>
      <c r="G194" s="59">
        <v>0.5</v>
      </c>
      <c r="H194" s="59">
        <v>1</v>
      </c>
      <c r="I194" s="59">
        <v>1.384E-2</v>
      </c>
      <c r="J194" s="59">
        <v>1.047E-2</v>
      </c>
      <c r="K194" s="95">
        <f t="shared" si="8"/>
        <v>5.5105263157894742</v>
      </c>
      <c r="L194" s="109">
        <v>0.5</v>
      </c>
      <c r="M194" s="63">
        <v>22.077814</v>
      </c>
      <c r="N194" s="63">
        <v>83.110399000000001</v>
      </c>
      <c r="O194" s="59">
        <v>1</v>
      </c>
    </row>
    <row r="195" spans="2:15" ht="15" customHeight="1">
      <c r="B195" s="59">
        <v>119</v>
      </c>
      <c r="C195" s="58" t="s">
        <v>147</v>
      </c>
      <c r="D195" s="58" t="s">
        <v>144</v>
      </c>
      <c r="E195" s="59">
        <v>1</v>
      </c>
      <c r="F195" s="59">
        <v>5</v>
      </c>
      <c r="G195" s="59">
        <v>0.5</v>
      </c>
      <c r="H195" s="59">
        <v>1</v>
      </c>
      <c r="I195" s="59">
        <v>1.384E-2</v>
      </c>
      <c r="J195" s="59">
        <v>1.047E-2</v>
      </c>
      <c r="K195" s="95">
        <f t="shared" si="8"/>
        <v>5.5105263157894742</v>
      </c>
      <c r="L195" s="109">
        <v>0.5</v>
      </c>
      <c r="M195" s="63">
        <v>22.076535</v>
      </c>
      <c r="N195" s="63">
        <v>83.112646999999996</v>
      </c>
      <c r="O195" s="59">
        <v>1</v>
      </c>
    </row>
    <row r="196" spans="2:15" ht="15" customHeight="1">
      <c r="B196" s="59">
        <v>120</v>
      </c>
      <c r="C196" s="58" t="s">
        <v>147</v>
      </c>
      <c r="D196" s="58" t="s">
        <v>144</v>
      </c>
      <c r="E196" s="59">
        <v>1</v>
      </c>
      <c r="F196" s="59">
        <v>5</v>
      </c>
      <c r="G196" s="59">
        <v>0.5</v>
      </c>
      <c r="H196" s="59">
        <v>1</v>
      </c>
      <c r="I196" s="59">
        <v>1.384E-2</v>
      </c>
      <c r="J196" s="59">
        <v>1.047E-2</v>
      </c>
      <c r="K196" s="95">
        <f t="shared" si="8"/>
        <v>5.5105263157894742</v>
      </c>
      <c r="L196" s="109">
        <v>0.5</v>
      </c>
      <c r="M196" s="63">
        <v>22.078355999999999</v>
      </c>
      <c r="N196" s="63">
        <v>83.109506999999994</v>
      </c>
      <c r="O196" s="59">
        <v>1</v>
      </c>
    </row>
    <row r="197" spans="2:15" ht="15" customHeight="1">
      <c r="B197" s="59">
        <v>121</v>
      </c>
      <c r="C197" s="58" t="s">
        <v>147</v>
      </c>
      <c r="D197" s="58" t="s">
        <v>144</v>
      </c>
      <c r="E197" s="59">
        <v>1</v>
      </c>
      <c r="F197" s="59">
        <v>5</v>
      </c>
      <c r="G197" s="59">
        <v>0.5</v>
      </c>
      <c r="H197" s="59">
        <v>1</v>
      </c>
      <c r="I197" s="59">
        <v>1.384E-2</v>
      </c>
      <c r="J197" s="59">
        <v>1.047E-2</v>
      </c>
      <c r="K197" s="95">
        <f t="shared" si="8"/>
        <v>5.5105263157894742</v>
      </c>
      <c r="L197" s="109">
        <v>0.5</v>
      </c>
      <c r="M197" s="63">
        <v>22.079504</v>
      </c>
      <c r="N197" s="63">
        <v>83.107229000000004</v>
      </c>
      <c r="O197" s="59">
        <v>1</v>
      </c>
    </row>
    <row r="198" spans="2:15" ht="15" customHeight="1">
      <c r="B198" s="59">
        <v>122</v>
      </c>
      <c r="C198" s="58" t="s">
        <v>147</v>
      </c>
      <c r="D198" s="58" t="s">
        <v>144</v>
      </c>
      <c r="E198" s="59">
        <v>1</v>
      </c>
      <c r="F198" s="59">
        <v>5</v>
      </c>
      <c r="G198" s="59">
        <v>0.5</v>
      </c>
      <c r="H198" s="59">
        <v>1</v>
      </c>
      <c r="I198" s="59">
        <v>1.384E-2</v>
      </c>
      <c r="J198" s="59">
        <v>1.047E-2</v>
      </c>
      <c r="K198" s="95">
        <f t="shared" si="8"/>
        <v>5.5105263157894742</v>
      </c>
      <c r="L198" s="109">
        <v>0.5</v>
      </c>
      <c r="M198" s="63">
        <v>22.080487999999999</v>
      </c>
      <c r="N198" s="63">
        <v>83.107321999999996</v>
      </c>
      <c r="O198" s="59">
        <v>1</v>
      </c>
    </row>
    <row r="199" spans="2:15" ht="15" customHeight="1">
      <c r="B199" s="59">
        <v>123</v>
      </c>
      <c r="C199" s="58" t="s">
        <v>147</v>
      </c>
      <c r="D199" s="58" t="s">
        <v>144</v>
      </c>
      <c r="E199" s="59">
        <v>1</v>
      </c>
      <c r="F199" s="59">
        <v>5</v>
      </c>
      <c r="G199" s="59">
        <v>0.5</v>
      </c>
      <c r="H199" s="59">
        <v>1</v>
      </c>
      <c r="I199" s="59">
        <v>1.384E-2</v>
      </c>
      <c r="J199" s="59">
        <v>1.047E-2</v>
      </c>
      <c r="K199" s="95">
        <f t="shared" si="8"/>
        <v>5.5105263157894742</v>
      </c>
      <c r="L199" s="109">
        <v>0.5</v>
      </c>
      <c r="M199" s="63">
        <v>22.076566</v>
      </c>
      <c r="N199" s="63">
        <v>83.112205000000003</v>
      </c>
      <c r="O199" s="59">
        <v>1</v>
      </c>
    </row>
    <row r="200" spans="2:15" ht="15" customHeight="1">
      <c r="B200" s="59">
        <v>124</v>
      </c>
      <c r="C200" s="58" t="s">
        <v>147</v>
      </c>
      <c r="D200" s="58" t="s">
        <v>144</v>
      </c>
      <c r="E200" s="59">
        <v>1</v>
      </c>
      <c r="F200" s="59">
        <v>5</v>
      </c>
      <c r="G200" s="59">
        <v>0.5</v>
      </c>
      <c r="H200" s="59">
        <v>1</v>
      </c>
      <c r="I200" s="59">
        <v>1.384E-2</v>
      </c>
      <c r="J200" s="59">
        <v>1.047E-2</v>
      </c>
      <c r="K200" s="95">
        <f t="shared" si="8"/>
        <v>5.5105263157894742</v>
      </c>
      <c r="L200" s="109">
        <v>0.5</v>
      </c>
      <c r="M200" s="63">
        <v>22.076349</v>
      </c>
      <c r="N200" s="63">
        <v>83.112669999999994</v>
      </c>
      <c r="O200" s="59">
        <v>1</v>
      </c>
    </row>
    <row r="201" spans="2:15" ht="15" customHeight="1">
      <c r="B201" s="59">
        <v>125</v>
      </c>
      <c r="C201" s="58" t="s">
        <v>147</v>
      </c>
      <c r="D201" s="58" t="s">
        <v>144</v>
      </c>
      <c r="E201" s="59">
        <v>1</v>
      </c>
      <c r="F201" s="59">
        <v>5</v>
      </c>
      <c r="G201" s="59">
        <v>0.5</v>
      </c>
      <c r="H201" s="59">
        <v>1</v>
      </c>
      <c r="I201" s="59">
        <v>1.384E-2</v>
      </c>
      <c r="J201" s="59">
        <v>1.047E-2</v>
      </c>
      <c r="K201" s="95">
        <f t="shared" si="8"/>
        <v>5.5105263157894742</v>
      </c>
      <c r="L201" s="109">
        <v>0.5</v>
      </c>
      <c r="M201" s="63">
        <v>22.080883</v>
      </c>
      <c r="N201" s="63">
        <v>83.106446000000005</v>
      </c>
      <c r="O201" s="59">
        <v>1</v>
      </c>
    </row>
    <row r="202" spans="2:15" ht="15" customHeight="1">
      <c r="B202" s="59">
        <v>126</v>
      </c>
      <c r="C202" s="58" t="s">
        <v>147</v>
      </c>
      <c r="D202" s="58" t="s">
        <v>144</v>
      </c>
      <c r="E202" s="59">
        <v>1</v>
      </c>
      <c r="F202" s="59">
        <v>5</v>
      </c>
      <c r="G202" s="59">
        <v>0.5</v>
      </c>
      <c r="H202" s="59">
        <v>1</v>
      </c>
      <c r="I202" s="59">
        <v>1.384E-2</v>
      </c>
      <c r="J202" s="59">
        <v>1.047E-2</v>
      </c>
      <c r="K202" s="95">
        <f t="shared" si="8"/>
        <v>5.5105263157894742</v>
      </c>
      <c r="L202" s="109">
        <v>0.5</v>
      </c>
      <c r="M202" s="63">
        <v>22.081510999999999</v>
      </c>
      <c r="N202" s="63">
        <v>83.106423000000007</v>
      </c>
      <c r="O202" s="59">
        <v>1</v>
      </c>
    </row>
    <row r="203" spans="2:15" ht="15" customHeight="1">
      <c r="B203" s="59">
        <v>127</v>
      </c>
      <c r="C203" s="58" t="s">
        <v>147</v>
      </c>
      <c r="D203" s="58" t="s">
        <v>144</v>
      </c>
      <c r="E203" s="59">
        <v>1</v>
      </c>
      <c r="F203" s="59">
        <v>5</v>
      </c>
      <c r="G203" s="59">
        <v>0.5</v>
      </c>
      <c r="H203" s="59">
        <v>1</v>
      </c>
      <c r="I203" s="59">
        <v>1.384E-2</v>
      </c>
      <c r="J203" s="59">
        <v>1.047E-2</v>
      </c>
      <c r="K203" s="95">
        <f t="shared" si="8"/>
        <v>5.5105263157894742</v>
      </c>
      <c r="L203" s="109">
        <v>0.5</v>
      </c>
      <c r="M203" s="63">
        <v>22.076751999999999</v>
      </c>
      <c r="N203" s="63">
        <v>83.111971999999994</v>
      </c>
      <c r="O203" s="59">
        <v>1</v>
      </c>
    </row>
    <row r="204" spans="2:15" ht="15" customHeight="1">
      <c r="B204" s="59">
        <v>128</v>
      </c>
      <c r="C204" s="58" t="s">
        <v>147</v>
      </c>
      <c r="D204" s="58" t="s">
        <v>144</v>
      </c>
      <c r="E204" s="59">
        <v>1</v>
      </c>
      <c r="F204" s="59">
        <v>5</v>
      </c>
      <c r="G204" s="59">
        <v>0.5</v>
      </c>
      <c r="H204" s="59">
        <v>1</v>
      </c>
      <c r="I204" s="59">
        <v>1.384E-2</v>
      </c>
      <c r="J204" s="59">
        <v>1.047E-2</v>
      </c>
      <c r="K204" s="95">
        <f t="shared" si="8"/>
        <v>5.5105263157894742</v>
      </c>
      <c r="L204" s="109">
        <v>0.5</v>
      </c>
      <c r="M204" s="63">
        <v>22.079270999999999</v>
      </c>
      <c r="N204" s="63">
        <v>83.107142999999994</v>
      </c>
      <c r="O204" s="59">
        <v>1</v>
      </c>
    </row>
    <row r="205" spans="2:15" ht="15" customHeight="1">
      <c r="B205" s="59">
        <v>129</v>
      </c>
      <c r="C205" s="58" t="s">
        <v>147</v>
      </c>
      <c r="D205" s="58" t="s">
        <v>144</v>
      </c>
      <c r="E205" s="59">
        <v>1</v>
      </c>
      <c r="F205" s="59">
        <v>5</v>
      </c>
      <c r="G205" s="59">
        <v>0.5</v>
      </c>
      <c r="H205" s="59">
        <v>1</v>
      </c>
      <c r="I205" s="59">
        <v>1.384E-2</v>
      </c>
      <c r="J205" s="59">
        <v>1.047E-2</v>
      </c>
      <c r="K205" s="95">
        <f t="shared" si="8"/>
        <v>5.5105263157894742</v>
      </c>
      <c r="L205" s="109">
        <v>0.5</v>
      </c>
      <c r="M205" s="63">
        <v>22.077743999999999</v>
      </c>
      <c r="N205" s="63">
        <v>83.109763000000001</v>
      </c>
      <c r="O205" s="59">
        <v>1</v>
      </c>
    </row>
    <row r="206" spans="2:15" ht="15" customHeight="1">
      <c r="B206" s="59">
        <v>130</v>
      </c>
      <c r="C206" s="58" t="s">
        <v>147</v>
      </c>
      <c r="D206" s="58" t="s">
        <v>144</v>
      </c>
      <c r="E206" s="59">
        <v>1</v>
      </c>
      <c r="F206" s="59">
        <v>5</v>
      </c>
      <c r="G206" s="59">
        <v>0.5</v>
      </c>
      <c r="H206" s="59">
        <v>1</v>
      </c>
      <c r="I206" s="59">
        <v>1.384E-2</v>
      </c>
      <c r="J206" s="59">
        <v>1.047E-2</v>
      </c>
      <c r="K206" s="95">
        <f t="shared" si="8"/>
        <v>5.5105263157894742</v>
      </c>
      <c r="L206" s="109">
        <v>0.5</v>
      </c>
      <c r="M206" s="63">
        <v>22.077325999999999</v>
      </c>
      <c r="N206" s="63">
        <v>83.111011000000005</v>
      </c>
      <c r="O206" s="59">
        <v>1</v>
      </c>
    </row>
    <row r="207" spans="2:15" ht="15" customHeight="1">
      <c r="B207" s="59">
        <v>131</v>
      </c>
      <c r="C207" s="58" t="s">
        <v>147</v>
      </c>
      <c r="D207" s="58" t="s">
        <v>144</v>
      </c>
      <c r="E207" s="59">
        <v>1</v>
      </c>
      <c r="F207" s="59">
        <v>5</v>
      </c>
      <c r="G207" s="59">
        <v>0.5</v>
      </c>
      <c r="H207" s="59">
        <v>1</v>
      </c>
      <c r="I207" s="59">
        <v>1.384E-2</v>
      </c>
      <c r="J207" s="59">
        <v>1.047E-2</v>
      </c>
      <c r="K207" s="95">
        <f t="shared" si="8"/>
        <v>5.5105263157894742</v>
      </c>
      <c r="L207" s="109">
        <v>0.5</v>
      </c>
      <c r="M207" s="63">
        <v>22.076550999999998</v>
      </c>
      <c r="N207" s="63">
        <v>83.112196999999995</v>
      </c>
      <c r="O207" s="59">
        <v>1</v>
      </c>
    </row>
    <row r="208" spans="2:15" ht="15" customHeight="1">
      <c r="B208" s="59">
        <v>132</v>
      </c>
      <c r="C208" s="58" t="s">
        <v>147</v>
      </c>
      <c r="D208" s="58" t="s">
        <v>144</v>
      </c>
      <c r="E208" s="59">
        <v>1</v>
      </c>
      <c r="F208" s="59">
        <v>5</v>
      </c>
      <c r="G208" s="59">
        <v>0.5</v>
      </c>
      <c r="H208" s="59">
        <v>1</v>
      </c>
      <c r="I208" s="59">
        <v>1.384E-2</v>
      </c>
      <c r="J208" s="59">
        <v>1.047E-2</v>
      </c>
      <c r="K208" s="95">
        <f t="shared" si="8"/>
        <v>5.5105263157894742</v>
      </c>
      <c r="L208" s="109">
        <v>0.5</v>
      </c>
      <c r="M208" s="63">
        <v>22.079488000000001</v>
      </c>
      <c r="N208" s="63">
        <v>83.107073999999997</v>
      </c>
      <c r="O208" s="59">
        <v>1</v>
      </c>
    </row>
    <row r="209" spans="2:15" ht="15" customHeight="1">
      <c r="B209" s="59">
        <v>133</v>
      </c>
      <c r="C209" s="58" t="s">
        <v>147</v>
      </c>
      <c r="D209" s="58" t="s">
        <v>144</v>
      </c>
      <c r="E209" s="59">
        <v>1</v>
      </c>
      <c r="F209" s="59">
        <v>5</v>
      </c>
      <c r="G209" s="59">
        <v>0.5</v>
      </c>
      <c r="H209" s="59">
        <v>1</v>
      </c>
      <c r="I209" s="59">
        <v>1.384E-2</v>
      </c>
      <c r="J209" s="59">
        <v>1.047E-2</v>
      </c>
      <c r="K209" s="95">
        <f t="shared" si="8"/>
        <v>5.5105263157894742</v>
      </c>
      <c r="L209" s="109">
        <v>0.5</v>
      </c>
      <c r="M209" s="63">
        <v>22.079519000000001</v>
      </c>
      <c r="N209" s="63">
        <v>83.107515000000006</v>
      </c>
      <c r="O209" s="59">
        <v>1</v>
      </c>
    </row>
    <row r="210" spans="2:15" ht="15" customHeight="1">
      <c r="B210" s="59">
        <v>134</v>
      </c>
      <c r="C210" s="58" t="s">
        <v>147</v>
      </c>
      <c r="D210" s="58" t="s">
        <v>144</v>
      </c>
      <c r="E210" s="59">
        <v>1</v>
      </c>
      <c r="F210" s="59">
        <v>5</v>
      </c>
      <c r="G210" s="59">
        <v>0.5</v>
      </c>
      <c r="H210" s="59">
        <v>1</v>
      </c>
      <c r="I210" s="59">
        <v>1.384E-2</v>
      </c>
      <c r="J210" s="59">
        <v>1.047E-2</v>
      </c>
      <c r="K210" s="95">
        <f t="shared" si="8"/>
        <v>5.5105263157894742</v>
      </c>
      <c r="L210" s="109">
        <v>0.5</v>
      </c>
      <c r="M210" s="63">
        <v>22.077580999999999</v>
      </c>
      <c r="N210" s="63">
        <v>83.109444999999994</v>
      </c>
      <c r="O210" s="59">
        <v>1</v>
      </c>
    </row>
    <row r="211" spans="2:15" ht="15" customHeight="1">
      <c r="B211" s="59">
        <v>135</v>
      </c>
      <c r="C211" s="58" t="s">
        <v>147</v>
      </c>
      <c r="D211" s="58" t="s">
        <v>144</v>
      </c>
      <c r="E211" s="59">
        <v>1</v>
      </c>
      <c r="F211" s="59">
        <v>5</v>
      </c>
      <c r="G211" s="59">
        <v>0.5</v>
      </c>
      <c r="H211" s="59">
        <v>1</v>
      </c>
      <c r="I211" s="59">
        <v>1.384E-2</v>
      </c>
      <c r="J211" s="59">
        <v>1.047E-2</v>
      </c>
      <c r="K211" s="95">
        <f t="shared" si="8"/>
        <v>5.5105263157894742</v>
      </c>
      <c r="L211" s="109">
        <v>0.5</v>
      </c>
      <c r="M211" s="63">
        <v>22.079813999999999</v>
      </c>
      <c r="N211" s="63">
        <v>83.106639999999999</v>
      </c>
      <c r="O211" s="59">
        <v>1</v>
      </c>
    </row>
    <row r="212" spans="2:15" ht="15" customHeight="1">
      <c r="B212" s="59">
        <v>136</v>
      </c>
      <c r="C212" s="58" t="s">
        <v>147</v>
      </c>
      <c r="D212" s="58" t="s">
        <v>144</v>
      </c>
      <c r="E212" s="59">
        <v>1</v>
      </c>
      <c r="F212" s="59">
        <v>5</v>
      </c>
      <c r="G212" s="59">
        <v>0.5</v>
      </c>
      <c r="H212" s="59">
        <v>1</v>
      </c>
      <c r="I212" s="59">
        <v>1.384E-2</v>
      </c>
      <c r="J212" s="59">
        <v>1.047E-2</v>
      </c>
      <c r="K212" s="95">
        <f t="shared" si="8"/>
        <v>5.5105263157894742</v>
      </c>
      <c r="L212" s="109">
        <v>0.5</v>
      </c>
      <c r="M212" s="63">
        <v>22.076225000000001</v>
      </c>
      <c r="N212" s="63">
        <v>83.112305000000006</v>
      </c>
      <c r="O212" s="59">
        <v>1</v>
      </c>
    </row>
    <row r="213" spans="2:15" ht="15" customHeight="1">
      <c r="B213" s="59">
        <v>137</v>
      </c>
      <c r="C213" s="58" t="s">
        <v>147</v>
      </c>
      <c r="D213" s="58" t="s">
        <v>144</v>
      </c>
      <c r="E213" s="59">
        <v>1</v>
      </c>
      <c r="F213" s="59">
        <v>5</v>
      </c>
      <c r="G213" s="59">
        <v>0.5</v>
      </c>
      <c r="H213" s="59">
        <v>1</v>
      </c>
      <c r="I213" s="59">
        <v>1.384E-2</v>
      </c>
      <c r="J213" s="59">
        <v>1.047E-2</v>
      </c>
      <c r="K213" s="95">
        <f t="shared" si="8"/>
        <v>5.5105263157894742</v>
      </c>
      <c r="L213" s="109">
        <v>0.5</v>
      </c>
      <c r="M213" s="63">
        <v>22.077434</v>
      </c>
      <c r="N213" s="63">
        <v>83.109841000000003</v>
      </c>
      <c r="O213" s="59">
        <v>1</v>
      </c>
    </row>
    <row r="214" spans="2:15" ht="15" customHeight="1">
      <c r="B214" s="59">
        <v>138</v>
      </c>
      <c r="C214" s="58" t="s">
        <v>147</v>
      </c>
      <c r="D214" s="58" t="s">
        <v>144</v>
      </c>
      <c r="E214" s="59">
        <v>1</v>
      </c>
      <c r="F214" s="59">
        <v>5</v>
      </c>
      <c r="G214" s="59">
        <v>0.5</v>
      </c>
      <c r="H214" s="59">
        <v>1</v>
      </c>
      <c r="I214" s="59">
        <v>1.384E-2</v>
      </c>
      <c r="J214" s="59">
        <v>1.047E-2</v>
      </c>
      <c r="K214" s="95">
        <f t="shared" si="8"/>
        <v>5.5105263157894742</v>
      </c>
      <c r="L214" s="109">
        <v>0.5</v>
      </c>
      <c r="M214" s="63">
        <v>22.076543000000001</v>
      </c>
      <c r="N214" s="63">
        <v>83.111794000000003</v>
      </c>
      <c r="O214" s="59">
        <v>1</v>
      </c>
    </row>
    <row r="215" spans="2:15" ht="15" customHeight="1">
      <c r="B215" s="59">
        <v>139</v>
      </c>
      <c r="C215" s="58" t="s">
        <v>147</v>
      </c>
      <c r="D215" s="58" t="s">
        <v>144</v>
      </c>
      <c r="E215" s="59">
        <v>1</v>
      </c>
      <c r="F215" s="59">
        <v>5</v>
      </c>
      <c r="G215" s="59">
        <v>0.5</v>
      </c>
      <c r="H215" s="59">
        <v>1</v>
      </c>
      <c r="I215" s="59">
        <v>1.384E-2</v>
      </c>
      <c r="J215" s="59">
        <v>1.047E-2</v>
      </c>
      <c r="K215" s="95">
        <f t="shared" si="8"/>
        <v>5.5105263157894742</v>
      </c>
      <c r="L215" s="109">
        <v>0.5</v>
      </c>
      <c r="M215" s="63">
        <v>22.079913999999999</v>
      </c>
      <c r="N215" s="63">
        <v>83.107996</v>
      </c>
      <c r="O215" s="59">
        <v>1</v>
      </c>
    </row>
    <row r="216" spans="2:15" ht="15" customHeight="1">
      <c r="B216" s="59">
        <v>140</v>
      </c>
      <c r="C216" s="58" t="s">
        <v>147</v>
      </c>
      <c r="D216" s="58" t="s">
        <v>144</v>
      </c>
      <c r="E216" s="59">
        <v>1</v>
      </c>
      <c r="F216" s="59">
        <v>5</v>
      </c>
      <c r="G216" s="59">
        <v>0.5</v>
      </c>
      <c r="H216" s="59">
        <v>1</v>
      </c>
      <c r="I216" s="59">
        <v>1.384E-2</v>
      </c>
      <c r="J216" s="59">
        <v>1.047E-2</v>
      </c>
      <c r="K216" s="95">
        <f t="shared" si="8"/>
        <v>5.5105263157894742</v>
      </c>
      <c r="L216" s="109">
        <v>0.5</v>
      </c>
      <c r="M216" s="63">
        <v>22.080465</v>
      </c>
      <c r="N216" s="63">
        <v>83.107669999999999</v>
      </c>
      <c r="O216" s="59">
        <v>1</v>
      </c>
    </row>
    <row r="217" spans="2:15" ht="15" customHeight="1">
      <c r="B217" s="59">
        <v>141</v>
      </c>
      <c r="C217" s="58" t="s">
        <v>147</v>
      </c>
      <c r="D217" s="58" t="s">
        <v>144</v>
      </c>
      <c r="E217" s="59">
        <v>1</v>
      </c>
      <c r="F217" s="59">
        <v>5</v>
      </c>
      <c r="G217" s="59">
        <v>0.5</v>
      </c>
      <c r="H217" s="59">
        <v>1</v>
      </c>
      <c r="I217" s="59">
        <v>1.384E-2</v>
      </c>
      <c r="J217" s="59">
        <v>1.047E-2</v>
      </c>
      <c r="K217" s="95">
        <f t="shared" si="8"/>
        <v>5.5105263157894742</v>
      </c>
      <c r="L217" s="109">
        <v>0.5</v>
      </c>
      <c r="M217" s="63">
        <v>22.077604999999998</v>
      </c>
      <c r="N217" s="63">
        <v>83.110562000000002</v>
      </c>
      <c r="O217" s="59">
        <v>1</v>
      </c>
    </row>
    <row r="218" spans="2:15" ht="15" customHeight="1">
      <c r="B218" s="59">
        <v>142</v>
      </c>
      <c r="C218" s="58" t="s">
        <v>147</v>
      </c>
      <c r="D218" s="58" t="s">
        <v>144</v>
      </c>
      <c r="E218" s="59">
        <v>1</v>
      </c>
      <c r="F218" s="59">
        <v>5</v>
      </c>
      <c r="G218" s="59">
        <v>0.5</v>
      </c>
      <c r="H218" s="59">
        <v>1</v>
      </c>
      <c r="I218" s="59">
        <v>1.384E-2</v>
      </c>
      <c r="J218" s="59">
        <v>1.047E-2</v>
      </c>
      <c r="K218" s="95">
        <f t="shared" si="8"/>
        <v>5.5105263157894742</v>
      </c>
      <c r="L218" s="109">
        <v>0.5</v>
      </c>
      <c r="M218" s="63">
        <v>22.076968999999998</v>
      </c>
      <c r="N218" s="63">
        <v>83.111902000000001</v>
      </c>
      <c r="O218" s="59">
        <v>1</v>
      </c>
    </row>
    <row r="219" spans="2:15" ht="15" customHeight="1">
      <c r="B219" s="59">
        <v>143</v>
      </c>
      <c r="C219" s="58" t="s">
        <v>147</v>
      </c>
      <c r="D219" s="58" t="s">
        <v>144</v>
      </c>
      <c r="E219" s="59">
        <v>1</v>
      </c>
      <c r="F219" s="59">
        <v>5</v>
      </c>
      <c r="G219" s="59">
        <v>0.5</v>
      </c>
      <c r="H219" s="59">
        <v>1</v>
      </c>
      <c r="I219" s="59">
        <v>1.384E-2</v>
      </c>
      <c r="J219" s="59">
        <v>1.047E-2</v>
      </c>
      <c r="K219" s="95">
        <f t="shared" si="8"/>
        <v>5.5105263157894742</v>
      </c>
      <c r="L219" s="109">
        <v>0.5</v>
      </c>
      <c r="M219" s="63">
        <v>22.078845000000001</v>
      </c>
      <c r="N219" s="63">
        <v>83.108739999999997</v>
      </c>
      <c r="O219" s="59">
        <v>1</v>
      </c>
    </row>
    <row r="220" spans="2:15" ht="15" customHeight="1">
      <c r="B220" s="59">
        <v>144</v>
      </c>
      <c r="C220" s="58" t="s">
        <v>147</v>
      </c>
      <c r="D220" s="58" t="s">
        <v>144</v>
      </c>
      <c r="E220" s="59">
        <v>1</v>
      </c>
      <c r="F220" s="59">
        <v>5</v>
      </c>
      <c r="G220" s="59">
        <v>0.5</v>
      </c>
      <c r="H220" s="59">
        <v>1</v>
      </c>
      <c r="I220" s="59">
        <v>1.384E-2</v>
      </c>
      <c r="J220" s="59">
        <v>1.047E-2</v>
      </c>
      <c r="K220" s="95">
        <f t="shared" si="8"/>
        <v>5.5105263157894742</v>
      </c>
      <c r="L220" s="109">
        <v>0.5</v>
      </c>
      <c r="M220" s="63">
        <v>22.079581000000001</v>
      </c>
      <c r="N220" s="63">
        <v>83.107050000000001</v>
      </c>
      <c r="O220" s="59">
        <v>1</v>
      </c>
    </row>
    <row r="221" spans="2:15" ht="15" customHeight="1">
      <c r="B221" s="59">
        <v>145</v>
      </c>
      <c r="C221" s="58" t="s">
        <v>147</v>
      </c>
      <c r="D221" s="58" t="s">
        <v>144</v>
      </c>
      <c r="E221" s="59">
        <v>1</v>
      </c>
      <c r="F221" s="59">
        <v>5</v>
      </c>
      <c r="G221" s="59">
        <v>0.5</v>
      </c>
      <c r="H221" s="59">
        <v>1</v>
      </c>
      <c r="I221" s="59">
        <v>1.384E-2</v>
      </c>
      <c r="J221" s="59">
        <v>1.047E-2</v>
      </c>
      <c r="K221" s="95">
        <f t="shared" si="8"/>
        <v>5.5105263157894742</v>
      </c>
      <c r="L221" s="109">
        <v>0.5</v>
      </c>
      <c r="M221" s="63">
        <v>22.076720999999999</v>
      </c>
      <c r="N221" s="63">
        <v>83.112382999999994</v>
      </c>
      <c r="O221" s="59">
        <v>1</v>
      </c>
    </row>
    <row r="222" spans="2:15" ht="15" customHeight="1">
      <c r="B222" s="59">
        <v>146</v>
      </c>
      <c r="C222" s="58" t="s">
        <v>147</v>
      </c>
      <c r="D222" s="58" t="s">
        <v>144</v>
      </c>
      <c r="E222" s="59">
        <v>1</v>
      </c>
      <c r="F222" s="59">
        <v>5</v>
      </c>
      <c r="G222" s="59">
        <v>0.5</v>
      </c>
      <c r="H222" s="59">
        <v>1</v>
      </c>
      <c r="I222" s="59">
        <v>1.384E-2</v>
      </c>
      <c r="J222" s="59">
        <v>1.047E-2</v>
      </c>
      <c r="K222" s="95">
        <f t="shared" si="8"/>
        <v>5.5105263157894742</v>
      </c>
      <c r="L222" s="109">
        <v>0.5</v>
      </c>
      <c r="M222" s="63">
        <v>22.080418000000002</v>
      </c>
      <c r="N222" s="63">
        <v>83.106570000000005</v>
      </c>
      <c r="O222" s="59">
        <v>1</v>
      </c>
    </row>
    <row r="223" spans="2:15" ht="15" customHeight="1">
      <c r="B223" s="59">
        <v>147</v>
      </c>
      <c r="C223" s="58" t="s">
        <v>147</v>
      </c>
      <c r="D223" s="58" t="s">
        <v>144</v>
      </c>
      <c r="E223" s="59">
        <v>1</v>
      </c>
      <c r="F223" s="59">
        <v>5</v>
      </c>
      <c r="G223" s="59">
        <v>0.5</v>
      </c>
      <c r="H223" s="59">
        <v>1</v>
      </c>
      <c r="I223" s="59">
        <v>1.384E-2</v>
      </c>
      <c r="J223" s="59">
        <v>1.047E-2</v>
      </c>
      <c r="K223" s="95">
        <f t="shared" si="8"/>
        <v>5.5105263157894742</v>
      </c>
      <c r="L223" s="109">
        <v>0.5</v>
      </c>
      <c r="M223" s="63">
        <v>22.076946</v>
      </c>
      <c r="N223" s="63">
        <v>83.111980000000003</v>
      </c>
      <c r="O223" s="59">
        <v>1</v>
      </c>
    </row>
    <row r="224" spans="2:15" ht="15" customHeight="1">
      <c r="B224" s="59">
        <v>148</v>
      </c>
      <c r="C224" s="58" t="s">
        <v>147</v>
      </c>
      <c r="D224" s="58" t="s">
        <v>144</v>
      </c>
      <c r="E224" s="59">
        <v>1</v>
      </c>
      <c r="F224" s="59">
        <v>5</v>
      </c>
      <c r="G224" s="59">
        <v>0.5</v>
      </c>
      <c r="H224" s="59">
        <v>1</v>
      </c>
      <c r="I224" s="59">
        <v>1.384E-2</v>
      </c>
      <c r="J224" s="59">
        <v>1.047E-2</v>
      </c>
      <c r="K224" s="95">
        <f t="shared" si="8"/>
        <v>5.5105263157894742</v>
      </c>
      <c r="L224" s="109">
        <v>0.5</v>
      </c>
      <c r="M224" s="63">
        <v>22.080037999999998</v>
      </c>
      <c r="N224" s="63">
        <v>83.106972999999996</v>
      </c>
      <c r="O224" s="59">
        <v>1</v>
      </c>
    </row>
    <row r="225" spans="2:15" ht="15" customHeight="1">
      <c r="B225" s="59">
        <v>149</v>
      </c>
      <c r="C225" s="58" t="s">
        <v>147</v>
      </c>
      <c r="D225" s="58" t="s">
        <v>144</v>
      </c>
      <c r="E225" s="59">
        <v>1</v>
      </c>
      <c r="F225" s="59">
        <v>5</v>
      </c>
      <c r="G225" s="59">
        <v>0.5</v>
      </c>
      <c r="H225" s="59">
        <v>1</v>
      </c>
      <c r="I225" s="59">
        <v>1.384E-2</v>
      </c>
      <c r="J225" s="59">
        <v>1.047E-2</v>
      </c>
      <c r="K225" s="95">
        <f t="shared" si="8"/>
        <v>5.5105263157894742</v>
      </c>
      <c r="L225" s="109">
        <v>0.5</v>
      </c>
      <c r="M225" s="63">
        <v>22.078247999999999</v>
      </c>
      <c r="N225" s="63">
        <v>83.109329000000002</v>
      </c>
      <c r="O225" s="59">
        <v>1</v>
      </c>
    </row>
    <row r="226" spans="2:15" ht="15" customHeight="1">
      <c r="B226" s="59">
        <v>150</v>
      </c>
      <c r="C226" s="58" t="s">
        <v>147</v>
      </c>
      <c r="D226" s="58" t="s">
        <v>144</v>
      </c>
      <c r="E226" s="59">
        <v>1</v>
      </c>
      <c r="F226" s="59">
        <v>5</v>
      </c>
      <c r="G226" s="59">
        <v>0.5</v>
      </c>
      <c r="H226" s="59">
        <v>1</v>
      </c>
      <c r="I226" s="59">
        <v>1.384E-2</v>
      </c>
      <c r="J226" s="59">
        <v>1.047E-2</v>
      </c>
      <c r="K226" s="95">
        <f t="shared" si="8"/>
        <v>5.5105263157894742</v>
      </c>
      <c r="L226" s="109">
        <v>0.5</v>
      </c>
      <c r="M226" s="63">
        <v>22.078372000000002</v>
      </c>
      <c r="N226" s="63">
        <v>83.108638999999997</v>
      </c>
      <c r="O226" s="59">
        <v>1</v>
      </c>
    </row>
    <row r="227" spans="2:15" ht="15" customHeight="1">
      <c r="B227" s="59">
        <v>151</v>
      </c>
      <c r="C227" s="58" t="s">
        <v>147</v>
      </c>
      <c r="D227" s="58" t="s">
        <v>144</v>
      </c>
      <c r="E227" s="59">
        <v>1</v>
      </c>
      <c r="F227" s="59">
        <v>5</v>
      </c>
      <c r="G227" s="59">
        <v>0.5</v>
      </c>
      <c r="H227" s="59">
        <v>1</v>
      </c>
      <c r="I227" s="59">
        <v>1.384E-2</v>
      </c>
      <c r="J227" s="59">
        <v>1.047E-2</v>
      </c>
      <c r="K227" s="95">
        <f t="shared" si="8"/>
        <v>5.5105263157894742</v>
      </c>
      <c r="L227" s="109">
        <v>0.5</v>
      </c>
      <c r="M227" s="63">
        <v>22.087053000000001</v>
      </c>
      <c r="N227" s="63">
        <v>83.090734999999995</v>
      </c>
      <c r="O227" s="59">
        <v>1</v>
      </c>
    </row>
    <row r="228" spans="2:15" ht="15" customHeight="1">
      <c r="B228" s="59">
        <v>152</v>
      </c>
      <c r="C228" s="58" t="s">
        <v>84</v>
      </c>
      <c r="D228" s="58" t="s">
        <v>160</v>
      </c>
      <c r="E228" s="100">
        <v>1</v>
      </c>
      <c r="F228" s="101">
        <f>L228*125</f>
        <v>129</v>
      </c>
      <c r="G228" s="101">
        <f>L228*95</f>
        <v>98.04</v>
      </c>
      <c r="H228" s="102">
        <v>0.3</v>
      </c>
      <c r="I228" s="103">
        <f>L228*0.85</f>
        <v>0.87719999999999998</v>
      </c>
      <c r="J228" s="103">
        <f>I228*0.95</f>
        <v>0.83333999999999997</v>
      </c>
      <c r="K228" s="101">
        <f>J228/0.0019</f>
        <v>438.59999999999997</v>
      </c>
      <c r="L228" s="111">
        <v>1.032</v>
      </c>
      <c r="M228" s="63">
        <v>22.080991999999998</v>
      </c>
      <c r="N228" s="63">
        <v>83.097989999999996</v>
      </c>
      <c r="O228" s="59">
        <v>1</v>
      </c>
    </row>
    <row r="229" spans="2:15" ht="15" customHeight="1">
      <c r="B229" s="59">
        <v>153</v>
      </c>
      <c r="C229" s="58" t="s">
        <v>89</v>
      </c>
      <c r="D229" s="58" t="s">
        <v>90</v>
      </c>
      <c r="E229" s="59">
        <v>1</v>
      </c>
      <c r="F229" s="106">
        <v>105</v>
      </c>
      <c r="G229" s="106">
        <v>90</v>
      </c>
      <c r="H229" s="106">
        <v>0.9</v>
      </c>
      <c r="I229" s="59">
        <v>9.3810000000000002</v>
      </c>
      <c r="J229" s="105">
        <f t="shared" ref="J229" si="9">I229*0.95</f>
        <v>8.9119499999999992</v>
      </c>
      <c r="K229" s="95">
        <f t="shared" ref="K229" si="10">J229/0.0019</f>
        <v>4690.5</v>
      </c>
      <c r="L229" s="59">
        <v>9</v>
      </c>
      <c r="M229" s="63">
        <v>22.084015000000001</v>
      </c>
      <c r="N229" s="63">
        <v>83.093215000000001</v>
      </c>
      <c r="O229" s="59">
        <v>8</v>
      </c>
    </row>
    <row r="230" spans="2:15" ht="15" customHeight="1">
      <c r="B230" s="59">
        <v>154</v>
      </c>
      <c r="C230" s="58" t="s">
        <v>84</v>
      </c>
      <c r="D230" s="58" t="s">
        <v>161</v>
      </c>
      <c r="E230" s="100">
        <v>1</v>
      </c>
      <c r="F230" s="101">
        <f>L230*125</f>
        <v>252.87500000000003</v>
      </c>
      <c r="G230" s="101">
        <f>L230*95</f>
        <v>192.185</v>
      </c>
      <c r="H230" s="102">
        <v>0.3</v>
      </c>
      <c r="I230" s="103">
        <f>L230*0.85</f>
        <v>1.7195500000000001</v>
      </c>
      <c r="J230" s="103">
        <f>I230*0.95</f>
        <v>1.6335725000000001</v>
      </c>
      <c r="K230" s="101">
        <f>J230/0.0019</f>
        <v>859.77500000000009</v>
      </c>
      <c r="L230" s="111">
        <v>2.0230000000000001</v>
      </c>
      <c r="M230" s="63">
        <v>22.081704999999999</v>
      </c>
      <c r="N230" s="63">
        <v>83.096641000000005</v>
      </c>
      <c r="O230" s="59">
        <v>1</v>
      </c>
    </row>
    <row r="231" spans="2:15" ht="15" customHeight="1">
      <c r="B231" s="59">
        <v>155</v>
      </c>
      <c r="C231" s="58" t="s">
        <v>84</v>
      </c>
      <c r="D231" s="58" t="s">
        <v>162</v>
      </c>
      <c r="E231" s="100">
        <v>1</v>
      </c>
      <c r="F231" s="101">
        <f>L231*125</f>
        <v>65.75</v>
      </c>
      <c r="G231" s="101">
        <f>L231*95</f>
        <v>49.97</v>
      </c>
      <c r="H231" s="102">
        <v>0.3</v>
      </c>
      <c r="I231" s="103">
        <f>L231*0.85</f>
        <v>0.4471</v>
      </c>
      <c r="J231" s="103">
        <f>I231*0.95</f>
        <v>0.42474499999999998</v>
      </c>
      <c r="K231" s="101">
        <f>J231/0.0019</f>
        <v>223.54999999999998</v>
      </c>
      <c r="L231" s="111">
        <v>0.52600000000000002</v>
      </c>
      <c r="M231" s="63">
        <v>22.081099999999999</v>
      </c>
      <c r="N231" s="63">
        <v>83.096974000000003</v>
      </c>
      <c r="O231" s="59">
        <v>1</v>
      </c>
    </row>
    <row r="232" spans="2:15" ht="15" customHeight="1">
      <c r="B232" s="59">
        <v>156</v>
      </c>
      <c r="C232" s="58" t="s">
        <v>84</v>
      </c>
      <c r="D232" s="58" t="s">
        <v>90</v>
      </c>
      <c r="E232" s="100">
        <v>1</v>
      </c>
      <c r="F232" s="101">
        <f>L232*125</f>
        <v>60.75</v>
      </c>
      <c r="G232" s="101">
        <f>L232*95</f>
        <v>46.17</v>
      </c>
      <c r="H232" s="102">
        <v>0.3</v>
      </c>
      <c r="I232" s="103">
        <f>L232*0.85</f>
        <v>0.41309999999999997</v>
      </c>
      <c r="J232" s="103">
        <f>I232*0.95</f>
        <v>0.39244499999999993</v>
      </c>
      <c r="K232" s="101">
        <f>J232/0.0019</f>
        <v>206.54999999999995</v>
      </c>
      <c r="L232" s="111">
        <v>0.48599999999999999</v>
      </c>
      <c r="M232" s="63">
        <v>22.074504000000001</v>
      </c>
      <c r="N232" s="63">
        <v>83.110855999999998</v>
      </c>
      <c r="O232" s="59">
        <v>1</v>
      </c>
    </row>
    <row r="233" spans="2:15" ht="15" customHeight="1">
      <c r="B233" s="59">
        <v>157</v>
      </c>
      <c r="C233" s="58" t="s">
        <v>84</v>
      </c>
      <c r="D233" s="58" t="s">
        <v>163</v>
      </c>
      <c r="E233" s="100">
        <v>1</v>
      </c>
      <c r="F233" s="101">
        <f>L233*125</f>
        <v>67.75</v>
      </c>
      <c r="G233" s="101">
        <f>L233*95</f>
        <v>51.49</v>
      </c>
      <c r="H233" s="102">
        <v>0.3</v>
      </c>
      <c r="I233" s="103">
        <f>L233*0.85</f>
        <v>0.4607</v>
      </c>
      <c r="J233" s="103">
        <f>I233*0.95</f>
        <v>0.43766499999999997</v>
      </c>
      <c r="K233" s="101">
        <f>J233/0.0019</f>
        <v>230.35</v>
      </c>
      <c r="L233" s="111">
        <v>0.54200000000000004</v>
      </c>
      <c r="M233" s="63">
        <v>22.077635999999998</v>
      </c>
      <c r="N233" s="63">
        <v>83.104259999999996</v>
      </c>
      <c r="O233" s="59">
        <v>1</v>
      </c>
    </row>
    <row r="234" spans="2:15" ht="15" customHeight="1">
      <c r="B234" s="59">
        <v>158</v>
      </c>
      <c r="C234" s="58" t="s">
        <v>88</v>
      </c>
      <c r="D234" s="58" t="s">
        <v>164</v>
      </c>
      <c r="E234" s="59">
        <v>1</v>
      </c>
      <c r="F234" s="99">
        <v>4.25</v>
      </c>
      <c r="G234" s="99">
        <v>2</v>
      </c>
      <c r="H234" s="59"/>
      <c r="I234" s="59">
        <v>0.45512000000000002</v>
      </c>
      <c r="J234" s="59">
        <v>7.6310000000000003E-2</v>
      </c>
      <c r="K234" s="95">
        <f t="shared" ref="K234:K235" si="11">J234/0.0019</f>
        <v>40.163157894736841</v>
      </c>
      <c r="L234" s="59"/>
      <c r="M234" s="63">
        <v>22.077527</v>
      </c>
      <c r="N234" s="63">
        <v>83.104020000000006</v>
      </c>
      <c r="O234" s="59">
        <v>1</v>
      </c>
    </row>
    <row r="235" spans="2:15" ht="15" customHeight="1">
      <c r="B235" s="59">
        <v>159</v>
      </c>
      <c r="C235" s="58" t="s">
        <v>88</v>
      </c>
      <c r="D235" s="58" t="s">
        <v>165</v>
      </c>
      <c r="E235" s="59">
        <v>1</v>
      </c>
      <c r="F235" s="99">
        <v>4.25</v>
      </c>
      <c r="G235" s="99">
        <v>2</v>
      </c>
      <c r="H235" s="59"/>
      <c r="I235" s="59">
        <v>0.45512000000000002</v>
      </c>
      <c r="J235" s="59">
        <v>7.6310000000000003E-2</v>
      </c>
      <c r="K235" s="95">
        <f t="shared" si="11"/>
        <v>40.163157894736841</v>
      </c>
      <c r="L235" s="59"/>
      <c r="M235" s="63">
        <v>22.08174</v>
      </c>
      <c r="N235" s="63">
        <v>83.096830999999995</v>
      </c>
      <c r="O235" s="59">
        <v>1</v>
      </c>
    </row>
    <row r="236" spans="2:15" ht="15" customHeight="1">
      <c r="B236" s="59">
        <v>160</v>
      </c>
      <c r="C236" s="58" t="s">
        <v>85</v>
      </c>
      <c r="D236" s="58" t="s">
        <v>166</v>
      </c>
      <c r="E236" s="59">
        <v>1</v>
      </c>
      <c r="F236" s="99">
        <v>20</v>
      </c>
      <c r="G236" s="99">
        <v>20</v>
      </c>
      <c r="H236" s="99">
        <v>3</v>
      </c>
      <c r="I236" s="59">
        <v>1.25484</v>
      </c>
      <c r="J236" s="59">
        <v>1.1453599999999999</v>
      </c>
      <c r="K236" s="95">
        <f t="shared" ref="K236" si="12">J236/0.0019</f>
        <v>602.82105263157894</v>
      </c>
      <c r="L236" s="59">
        <v>1.5</v>
      </c>
      <c r="M236" s="63">
        <v>22.078845000000001</v>
      </c>
      <c r="N236" s="63">
        <v>83.108739999999997</v>
      </c>
      <c r="O236" s="59">
        <v>1</v>
      </c>
    </row>
    <row r="237" spans="2:15" ht="15" customHeight="1">
      <c r="B237" s="110"/>
      <c r="C237" s="110"/>
      <c r="D237" s="110" t="s">
        <v>176</v>
      </c>
      <c r="E237" s="110"/>
      <c r="F237" s="110"/>
      <c r="G237" s="110"/>
      <c r="H237" s="110"/>
      <c r="I237" s="110">
        <f>SUBTOTAL(9,I77:I236)</f>
        <v>168.17760999999905</v>
      </c>
      <c r="J237" s="110">
        <f t="shared" ref="J237:O237" si="13">SUBTOTAL(9,J77:J236)</f>
        <v>105.56022839999987</v>
      </c>
      <c r="K237" s="110">
        <f t="shared" si="13"/>
        <v>55558.014947368407</v>
      </c>
      <c r="L237" s="110">
        <f t="shared" si="13"/>
        <v>208.637</v>
      </c>
      <c r="M237" s="110">
        <f t="shared" si="13"/>
        <v>3532.5864110000002</v>
      </c>
      <c r="N237" s="110">
        <f t="shared" si="13"/>
        <v>13296.908696000002</v>
      </c>
      <c r="O237" s="110">
        <f t="shared" si="13"/>
        <v>247</v>
      </c>
    </row>
    <row r="238" spans="2:15" ht="1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2:15" ht="1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2:15" ht="1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2:15" ht="1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2:15" ht="1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2:15" ht="1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2:15" ht="1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2:15" ht="1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2:15" ht="1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2:15" ht="1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2:15" ht="1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2:15" ht="1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2:15" ht="1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2:15" ht="1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2:15" ht="1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2:15" ht="1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2:15" ht="1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2:15" ht="1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2:15" ht="1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2:15" ht="1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2:15" ht="1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2:15" ht="1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2:15" ht="1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2:15" ht="1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15" ht="1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2:15" ht="1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2:15" ht="1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2:15" ht="1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2:15" ht="1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2:15" ht="1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2:15" ht="1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2:15" ht="1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2:15" ht="1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2:15" ht="1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2:15" ht="1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2:15" ht="1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2:15" ht="1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2:15" ht="1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2:15" ht="1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2:15" ht="1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2:15" s="60" customFormat="1" ht="15" customHeight="1"/>
    <row r="279" spans="2:1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2:1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2:1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2:1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2:1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2:1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2:1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2:1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2:1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2: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2: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2:1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2:1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2:1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2:1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2:1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2:1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2:1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2:1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2:1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2:1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2:1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2:1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2:1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2:1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2:1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2:1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2:1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2:1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2:1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2:1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2:1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2:1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2:1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2:1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2:1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2:1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2:1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2:1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2:1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2:1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2:1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2:1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2:1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2:1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2:1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2:1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2:1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2:1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2:1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2:1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2:1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2:1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2:1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2:1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2:1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2:1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2:1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2:1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2:1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2:1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2:1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2:1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2:1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2:1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2:1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2:1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2:1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2:1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2:1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2:1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2:1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2:1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2:1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2:1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2:1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2:1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2:1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2:1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2:1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2:1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2:1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2:1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2:1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2:1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2:1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2:1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2:1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2:1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2:1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2:1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2:1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2:1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2:1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2:1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2:1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2:1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2:1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2:1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2:1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2:1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2:1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2:1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2:1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2:1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2:1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2:1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2:1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2:1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2:1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2:1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2:1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2:1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2:1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2:1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2:1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2:1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2:1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2:1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2:1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2:1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2:1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2:1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2:1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2:1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2:1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2:1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2:1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2:1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2:1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2:1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2:1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2:1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2:1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2:1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2:1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2:1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2:1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2:1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2:1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2:1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2:1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2:1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2:1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2:1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2:1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2:1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2:1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2:1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2:1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2:1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2:1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2:1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2:1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2:1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2:1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2:1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2:1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2:1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2:1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2:1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2:1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2:1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2:1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2:1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2:1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2:1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2:1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2:1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2:1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2:1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2:1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2:1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2:1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2:1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2:1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2:1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2:1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2:1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2:1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2:1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2:1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2:1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2:1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2:1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2:1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2:1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2:1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2:1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2:1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2:1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2:1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2:1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2:1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2:1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2:1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2:1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2:1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2:1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2:1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2:1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2:1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2:1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2:1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2:1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2:1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2:1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2:1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2:1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2:1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2:1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2:1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2:1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2:1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2:1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2:1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2:1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2:1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2:1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2:1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2:1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2:1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2:1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2:1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2:1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2:1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2:1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2:1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2:1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2:1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2:1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2:1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2:1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2:1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</sheetData>
  <mergeCells count="20">
    <mergeCell ref="M74:M75"/>
    <mergeCell ref="N74:N75"/>
    <mergeCell ref="O74:O75"/>
    <mergeCell ref="B76:O76"/>
    <mergeCell ref="E8:K8"/>
    <mergeCell ref="E9:L9"/>
    <mergeCell ref="I16:L16"/>
    <mergeCell ref="I17:L17"/>
    <mergeCell ref="D73:O73"/>
    <mergeCell ref="B74:B75"/>
    <mergeCell ref="C74:C75"/>
    <mergeCell ref="D74:D75"/>
    <mergeCell ref="E74:E75"/>
    <mergeCell ref="F74:H74"/>
    <mergeCell ref="R7:S7"/>
    <mergeCell ref="B1:O1"/>
    <mergeCell ref="E3:L3"/>
    <mergeCell ref="E5:O5"/>
    <mergeCell ref="E6:K6"/>
    <mergeCell ref="E7:K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1" sqref="F1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e-DPR DOMNARA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2021-02-15T04:31:13Z</dcterms:created>
  <dcterms:modified xsi:type="dcterms:W3CDTF">2021-02-16T01:51:36Z</dcterms:modified>
</cp:coreProperties>
</file>