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674"/>
  </bookViews>
  <sheets>
    <sheet name="e DPR Tenda  1 St Grate" sheetId="1" r:id="rId1"/>
    <sheet name="NREGA Data" sheetId="6" state="hidden" r:id="rId2"/>
    <sheet name="Calculation" sheetId="5" state="hidden" r:id="rId3"/>
    <sheet name="Sheet1" sheetId="7" state="hidden" r:id="rId4"/>
    <sheet name="Sheet2" sheetId="8" r:id="rId5"/>
    <sheet name="Sheet3" sheetId="9" r:id="rId6"/>
    <sheet name="Sheet4" sheetId="10" r:id="rId7"/>
  </sheets>
  <definedNames>
    <definedName name="_xlnm._FilterDatabase" localSheetId="0" hidden="1">'e DPR Tenda  1 St Grate'!$B$79:$O$146</definedName>
  </definedNames>
  <calcPr calcId="124519"/>
</workbook>
</file>

<file path=xl/calcChain.xml><?xml version="1.0" encoding="utf-8"?>
<calcChain xmlns="http://schemas.openxmlformats.org/spreadsheetml/2006/main">
  <c r="I146" i="1"/>
  <c r="G144"/>
  <c r="F144"/>
  <c r="G143"/>
  <c r="F143"/>
  <c r="G141"/>
  <c r="F141"/>
  <c r="G137"/>
  <c r="F137"/>
  <c r="G138"/>
  <c r="F138"/>
  <c r="G135"/>
  <c r="F135"/>
  <c r="G127"/>
  <c r="F127"/>
  <c r="G126"/>
  <c r="F126"/>
  <c r="G125"/>
  <c r="F125"/>
  <c r="G123"/>
  <c r="F123"/>
  <c r="G122"/>
  <c r="F122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8"/>
  <c r="F108"/>
  <c r="G107"/>
  <c r="F107"/>
  <c r="G106"/>
  <c r="F106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79"/>
  <c r="F79"/>
  <c r="J146"/>
  <c r="L146"/>
  <c r="M146"/>
  <c r="N146"/>
  <c r="O146"/>
  <c r="K144"/>
  <c r="K145"/>
  <c r="K143"/>
  <c r="R4" i="10"/>
  <c r="R5"/>
  <c r="R3"/>
  <c r="P4"/>
  <c r="P5"/>
  <c r="P3"/>
  <c r="N4"/>
  <c r="N5"/>
  <c r="N3"/>
  <c r="K135" i="1"/>
  <c r="K136"/>
  <c r="K137"/>
  <c r="K138"/>
  <c r="K139"/>
  <c r="K140"/>
  <c r="K141"/>
  <c r="K142"/>
  <c r="Q4" i="9"/>
  <c r="Q5"/>
  <c r="Q6"/>
  <c r="Q7"/>
  <c r="Q8"/>
  <c r="Q9"/>
  <c r="Q10"/>
  <c r="Q3"/>
  <c r="N4"/>
  <c r="N5"/>
  <c r="N6"/>
  <c r="N7"/>
  <c r="N8"/>
  <c r="N9"/>
  <c r="N10"/>
  <c r="N3"/>
  <c r="K80" i="1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79"/>
  <c r="N4" i="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3"/>
  <c r="E65" i="1"/>
  <c r="E44"/>
  <c r="E40"/>
  <c r="K146" l="1"/>
  <c r="I172" i="5"/>
  <c r="I173"/>
  <c r="I174"/>
  <c r="I175"/>
  <c r="I171"/>
  <c r="H165" l="1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Q18"/>
  <c r="Q21"/>
  <c r="M12"/>
  <c r="N12"/>
  <c r="N13" s="1"/>
  <c r="L12"/>
  <c r="L13" s="1"/>
  <c r="L14" s="1"/>
  <c r="L15" s="1"/>
  <c r="L16" s="1"/>
  <c r="L17" s="1"/>
  <c r="L18" s="1"/>
  <c r="L19" s="1"/>
  <c r="L20" s="1"/>
  <c r="L21" s="1"/>
  <c r="K48" i="5" l="1"/>
  <c r="J48"/>
  <c r="J40"/>
  <c r="K40" s="1"/>
  <c r="K32"/>
  <c r="J32"/>
  <c r="K24"/>
  <c r="J24"/>
  <c r="K16"/>
  <c r="J16"/>
  <c r="J8"/>
  <c r="K8" s="1"/>
  <c r="K71"/>
  <c r="J71"/>
  <c r="K63"/>
  <c r="J63"/>
  <c r="K55"/>
  <c r="J55"/>
  <c r="J47"/>
  <c r="K47" s="1"/>
  <c r="K39"/>
  <c r="J39"/>
  <c r="K31"/>
  <c r="J31"/>
  <c r="K23"/>
  <c r="J23"/>
  <c r="J15"/>
  <c r="K15" s="1"/>
  <c r="K7"/>
  <c r="J7"/>
  <c r="K70"/>
  <c r="J70"/>
  <c r="K38"/>
  <c r="J38"/>
  <c r="J14"/>
  <c r="K14" s="1"/>
  <c r="K6"/>
  <c r="J6"/>
  <c r="K77"/>
  <c r="J77"/>
  <c r="K69"/>
  <c r="J69"/>
  <c r="J61"/>
  <c r="K61" s="1"/>
  <c r="K53"/>
  <c r="J53"/>
  <c r="K45"/>
  <c r="J45"/>
  <c r="K37"/>
  <c r="J37"/>
  <c r="J29"/>
  <c r="K29" s="1"/>
  <c r="K21"/>
  <c r="J21"/>
  <c r="K13"/>
  <c r="J13"/>
  <c r="K5"/>
  <c r="J5"/>
  <c r="J56"/>
  <c r="K56" s="1"/>
  <c r="K54"/>
  <c r="J54"/>
  <c r="K22"/>
  <c r="J22"/>
  <c r="K68"/>
  <c r="J68"/>
  <c r="J44"/>
  <c r="K44" s="1"/>
  <c r="K20"/>
  <c r="J20"/>
  <c r="K75"/>
  <c r="J75"/>
  <c r="K67"/>
  <c r="J67"/>
  <c r="J59"/>
  <c r="K59" s="1"/>
  <c r="K51"/>
  <c r="J51"/>
  <c r="K43"/>
  <c r="J43"/>
  <c r="K35"/>
  <c r="J35"/>
  <c r="J27"/>
  <c r="K27" s="1"/>
  <c r="K19"/>
  <c r="J19"/>
  <c r="K11"/>
  <c r="J11"/>
  <c r="K64"/>
  <c r="J64"/>
  <c r="J46"/>
  <c r="K46" s="1"/>
  <c r="K76"/>
  <c r="J76"/>
  <c r="K52"/>
  <c r="J52"/>
  <c r="K28"/>
  <c r="J28"/>
  <c r="J74"/>
  <c r="K74" s="1"/>
  <c r="K66"/>
  <c r="J66"/>
  <c r="K58"/>
  <c r="J58"/>
  <c r="K50"/>
  <c r="J50"/>
  <c r="J42"/>
  <c r="K42" s="1"/>
  <c r="K34"/>
  <c r="J34"/>
  <c r="K26"/>
  <c r="J26"/>
  <c r="K18"/>
  <c r="J18"/>
  <c r="J10"/>
  <c r="K10" s="1"/>
  <c r="K72"/>
  <c r="J72"/>
  <c r="K62"/>
  <c r="J62"/>
  <c r="K30"/>
  <c r="J30"/>
  <c r="J60"/>
  <c r="K60" s="1"/>
  <c r="K36"/>
  <c r="J36"/>
  <c r="K12"/>
  <c r="J12"/>
  <c r="K73"/>
  <c r="J73"/>
  <c r="J65"/>
  <c r="K65" s="1"/>
  <c r="K57"/>
  <c r="J57"/>
  <c r="K49"/>
  <c r="J49"/>
  <c r="K41"/>
  <c r="J41"/>
  <c r="J33"/>
  <c r="K33" s="1"/>
  <c r="K25"/>
  <c r="J25"/>
  <c r="K17"/>
  <c r="J17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<sst xmlns="http://schemas.openxmlformats.org/spreadsheetml/2006/main" count="1532" uniqueCount="572">
  <si>
    <t xml:space="preserve">A </t>
  </si>
  <si>
    <t>Back ground profile</t>
  </si>
  <si>
    <t>B</t>
  </si>
  <si>
    <t>PHYSIOGRAPHIC PROFILE</t>
  </si>
  <si>
    <t>Soil type</t>
  </si>
  <si>
    <t>C</t>
  </si>
  <si>
    <t>D</t>
  </si>
  <si>
    <t>LAND USE LAND COVER</t>
  </si>
  <si>
    <t>Mono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</si>
  <si>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</si>
  <si>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</si>
  <si>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</si>
  <si>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</si>
  <si>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</si>
  <si>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</si>
  <si>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</si>
  <si>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</si>
  <si>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</si>
  <si>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</si>
  <si>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</si>
  <si>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</si>
  <si>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</si>
  <si>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</si>
  <si>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</si>
  <si>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</si>
  <si>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</si>
  <si>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</si>
  <si>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</si>
  <si>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</si>
  <si>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</si>
  <si>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</si>
  <si>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H</t>
  </si>
  <si>
    <t>I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</si>
  <si>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</si>
  <si>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</si>
  <si>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</si>
  <si>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</si>
  <si>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</si>
  <si>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</si>
  <si>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</si>
  <si>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</si>
  <si>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</si>
  <si>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</si>
  <si>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</si>
  <si>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</si>
  <si>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</si>
  <si>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</si>
  <si>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</si>
  <si>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</si>
  <si>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</si>
  <si>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</si>
  <si>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</si>
  <si>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</si>
  <si>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</si>
  <si>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</si>
  <si>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</si>
  <si>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</si>
  <si>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</si>
  <si>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</si>
  <si>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</si>
  <si>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</si>
  <si>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</si>
  <si>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</si>
  <si>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</si>
  <si>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</si>
  <si>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</si>
  <si>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</si>
  <si>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</si>
  <si>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</si>
  <si>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</si>
  <si>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</si>
  <si>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</si>
  <si>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</si>
  <si>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</si>
  <si>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</si>
  <si>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</si>
  <si>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</si>
  <si>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Increase in Cropping area (in Ha)</t>
  </si>
  <si>
    <t>Targeted HH</t>
  </si>
  <si>
    <t>DEMOGRAPHIC PROFILE</t>
  </si>
  <si>
    <t>MGNREGA Status</t>
  </si>
  <si>
    <t>Low Land (Ha)</t>
  </si>
  <si>
    <t>J</t>
  </si>
  <si>
    <t>K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</si>
  <si>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</si>
  <si>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</si>
  <si>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</si>
  <si>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</si>
  <si>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</si>
  <si>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</si>
  <si>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</si>
  <si>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</si>
  <si>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</si>
  <si>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</si>
  <si>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</si>
  <si>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</si>
  <si>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</si>
  <si>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</si>
  <si>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</si>
  <si>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</si>
  <si>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</si>
  <si>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</si>
  <si>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</si>
  <si>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</si>
  <si>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</si>
  <si>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</si>
  <si>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</si>
  <si>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</si>
  <si>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</si>
  <si>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</si>
  <si>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</si>
  <si>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</si>
  <si>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</si>
  <si>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</si>
  <si>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</si>
  <si>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</si>
  <si>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</si>
  <si>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</si>
  <si>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</si>
  <si>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</si>
  <si>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</si>
  <si>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</si>
  <si>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</si>
  <si>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</si>
  <si>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</si>
  <si>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</si>
  <si>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</si>
  <si>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</si>
  <si>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</si>
  <si>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</si>
  <si>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</si>
  <si>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</si>
  <si>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</si>
  <si>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</si>
  <si>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</si>
  <si>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</si>
  <si>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</si>
  <si>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</si>
  <si>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</si>
  <si>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</si>
  <si>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</si>
  <si>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</si>
  <si>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</si>
  <si>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</si>
  <si>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</si>
  <si>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</si>
  <si>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</si>
  <si>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</si>
  <si>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</si>
  <si>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</si>
  <si>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</si>
  <si>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</si>
  <si>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</si>
  <si>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</si>
  <si>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</si>
  <si>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</si>
  <si>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</si>
  <si>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</si>
  <si>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</si>
  <si>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</si>
  <si>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</si>
  <si>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</si>
  <si>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</si>
  <si>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</si>
  <si>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</si>
  <si>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</si>
  <si>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</si>
  <si>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</si>
  <si>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</si>
  <si>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</si>
  <si>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</si>
  <si>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</si>
  <si>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</si>
  <si>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</si>
  <si>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</si>
  <si>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</si>
  <si>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</si>
  <si>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</si>
  <si>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</si>
  <si>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</si>
  <si>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</si>
  <si>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</si>
  <si>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</si>
  <si>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</si>
  <si>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</si>
  <si>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</si>
  <si>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</si>
  <si>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</si>
  <si>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</si>
  <si>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</si>
  <si>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</si>
  <si>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</si>
  <si>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</si>
  <si>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</si>
  <si>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</si>
  <si>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</si>
  <si>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</si>
  <si>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</si>
  <si>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</si>
  <si>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</si>
  <si>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</si>
  <si>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</si>
  <si>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</si>
  <si>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</si>
  <si>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</si>
  <si>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</si>
  <si>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</si>
  <si>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</si>
  <si>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</si>
  <si>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</si>
  <si>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</si>
  <si>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</si>
  <si>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</si>
  <si>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</si>
  <si>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</si>
  <si>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</si>
  <si>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</si>
  <si>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</si>
  <si>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</si>
  <si>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</si>
  <si>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</si>
  <si>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</si>
  <si>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</si>
  <si>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</si>
  <si>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</si>
  <si>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</si>
  <si>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</si>
  <si>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</si>
  <si>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</si>
  <si>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</si>
  <si>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</si>
  <si>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</si>
  <si>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</si>
  <si>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</si>
  <si>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</si>
  <si>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</si>
  <si>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</si>
  <si>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</si>
  <si>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</si>
  <si>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</si>
  <si>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</si>
  <si>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</si>
  <si>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</si>
  <si>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</si>
  <si>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</si>
  <si>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</si>
  <si>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</si>
  <si>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</si>
  <si>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</si>
  <si>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</si>
  <si>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</si>
  <si>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</si>
  <si>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</si>
  <si>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</si>
  <si>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</si>
  <si>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</si>
  <si>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</si>
  <si>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</si>
  <si>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</si>
  <si>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</si>
  <si>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</si>
  <si>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</si>
  <si>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</si>
  <si>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Lat.in decimal</t>
  </si>
  <si>
    <t xml:space="preserve">  Long.in decimal</t>
  </si>
  <si>
    <t xml:space="preserve">Multi cropped (Ha) - </t>
  </si>
  <si>
    <t>कुआ निर्माण</t>
  </si>
  <si>
    <t>डबरी निर्माण</t>
  </si>
  <si>
    <t>तालाब गहरीकरण</t>
  </si>
  <si>
    <t>तालाब निर्माण</t>
  </si>
  <si>
    <t>भूमि समतलीकरण</t>
  </si>
  <si>
    <t>भूमिसमतलीकरण</t>
  </si>
  <si>
    <t>मिट्टीबांध</t>
  </si>
  <si>
    <t>सार्वजनिक</t>
  </si>
  <si>
    <t>राधेश्याम राठिया</t>
  </si>
  <si>
    <t>प्रेमसिंह राठिया</t>
  </si>
  <si>
    <t xml:space="preserve">1-Sandy clay loam-95% Area 2- Gravelly sandy loam-5% Area </t>
  </si>
  <si>
    <t xml:space="preserve">Micro Watershed code </t>
  </si>
  <si>
    <t>District-</t>
  </si>
  <si>
    <t>Raigardh</t>
  </si>
  <si>
    <t xml:space="preserve">Block - </t>
  </si>
  <si>
    <t xml:space="preserve">Gram Panchayat - </t>
  </si>
  <si>
    <t xml:space="preserve">Villages Covered - </t>
  </si>
  <si>
    <t xml:space="preserve">Total Area (Ha) - </t>
  </si>
  <si>
    <t xml:space="preserve">Rainfall (mm) - </t>
  </si>
  <si>
    <t>Average Slope -</t>
  </si>
  <si>
    <t xml:space="preserve">Total Population - </t>
  </si>
  <si>
    <t>Total HouseHolds -</t>
  </si>
  <si>
    <t>ST Population -</t>
  </si>
  <si>
    <t xml:space="preserve">SC Population - </t>
  </si>
  <si>
    <t xml:space="preserve">NREGA Job card holders - </t>
  </si>
  <si>
    <t xml:space="preserve">Person days per year (average of last 3 years) - </t>
  </si>
  <si>
    <t>Total No of HHs completed 100 Days of Wage Employment (average of last 3 years) -</t>
  </si>
  <si>
    <t xml:space="preserve">Total annual Exp(Rs. in Lakhs.)(average of last 3 years) </t>
  </si>
  <si>
    <t xml:space="preserve">% of NRM Expenditure(Public + Individual) (average of last 3 years) - </t>
  </si>
  <si>
    <t xml:space="preserve">Forest (Ha) - </t>
  </si>
  <si>
    <t>Water harvesting Ponds -</t>
  </si>
  <si>
    <t xml:space="preserve">Borewells - </t>
  </si>
  <si>
    <t>Open wells -</t>
  </si>
  <si>
    <t xml:space="preserve">Agriculture - </t>
  </si>
  <si>
    <t>Off Farm Activities -</t>
  </si>
  <si>
    <t xml:space="preserve">Wages, labour - </t>
  </si>
  <si>
    <t xml:space="preserve">Business - </t>
  </si>
  <si>
    <t>Service/ job -</t>
  </si>
  <si>
    <t xml:space="preserve">Total Water Requirement (Ham) </t>
  </si>
  <si>
    <t xml:space="preserve">Total Water Available (Ham) - </t>
  </si>
  <si>
    <t>Water Resource to be created (Ham) -</t>
  </si>
  <si>
    <t>tabal 22</t>
  </si>
  <si>
    <t>L</t>
  </si>
  <si>
    <t>M</t>
  </si>
  <si>
    <t>N</t>
  </si>
  <si>
    <t>O</t>
  </si>
  <si>
    <t>e-DPR of ______ Kafarmar______GP,  Block  ___Kharsiya ___ ,  District- ___Raigarh__, Chhattisgarh</t>
  </si>
  <si>
    <t>4G2C6G1i , 4G2C6B1a, 4G2C6G1j</t>
  </si>
  <si>
    <t>Kharsiya</t>
  </si>
  <si>
    <t>Kafarmar</t>
  </si>
  <si>
    <t>1 to 2 %</t>
  </si>
  <si>
    <t xml:space="preserve">Mand river </t>
  </si>
  <si>
    <t xml:space="preserve">Kafermar </t>
  </si>
  <si>
    <t>मेढबंदी</t>
  </si>
  <si>
    <t>मेंढबंदी</t>
  </si>
  <si>
    <t>वृक्षारोपण कार्य</t>
  </si>
  <si>
    <t>अश्विनी कुमार राठिया</t>
  </si>
  <si>
    <t>भजनसिंह राठिया</t>
  </si>
  <si>
    <t>अजीतराम राठिया</t>
  </si>
  <si>
    <t>सालिकराम राठिया</t>
  </si>
  <si>
    <t>बुधवारो महंत</t>
  </si>
  <si>
    <t>संतोषी महंत</t>
  </si>
  <si>
    <t>जोतराम चौहान</t>
  </si>
  <si>
    <t>मनाराम राठिया</t>
  </si>
  <si>
    <t>अनुकदास महंत</t>
  </si>
  <si>
    <t>भूपतसिंह राठिया</t>
  </si>
  <si>
    <t>थरेशकुमार राठिया</t>
  </si>
  <si>
    <t>गंगाबाई राठिया</t>
  </si>
  <si>
    <t>लीलाम्बर राठिया</t>
  </si>
  <si>
    <t>महेशराम राठिया</t>
  </si>
  <si>
    <t>सुमेनसिंह राठिया</t>
  </si>
  <si>
    <t>भीकेश राठिया</t>
  </si>
  <si>
    <t>जगलाल महंत</t>
  </si>
  <si>
    <t>निरंजनसिंह राठिया</t>
  </si>
  <si>
    <t>गुलाबसिंह राठिया</t>
  </si>
  <si>
    <t>मानकुवर राठिया</t>
  </si>
  <si>
    <t>कुवरलाल राठिया</t>
  </si>
  <si>
    <t>कन्हैयालाल निषाद</t>
  </si>
  <si>
    <t>चैतराम राठिया</t>
  </si>
  <si>
    <t>बलदेव राठिया</t>
  </si>
  <si>
    <t>मेहत्तरसिंह राठिया</t>
  </si>
  <si>
    <t>उमेनसिंह राठिया</t>
  </si>
  <si>
    <t>अनुजदास महंत</t>
  </si>
  <si>
    <t>नत्थुदास महंत</t>
  </si>
  <si>
    <t>पारसनाथ राठिया</t>
  </si>
  <si>
    <t>रत्ना कुमार राठिया</t>
  </si>
  <si>
    <t>अशोक कुमार राठिया</t>
  </si>
  <si>
    <t>गौरीशंकर राठिया</t>
  </si>
  <si>
    <t>पनीदास महंत</t>
  </si>
  <si>
    <t>पुराणसिंह राठिया</t>
  </si>
  <si>
    <t>हीराराम राठिया</t>
  </si>
  <si>
    <t>अंगुरसिंह राठिया</t>
  </si>
  <si>
    <t>फूलसिंह राठिया</t>
  </si>
  <si>
    <t>चैतनसिंह राठिया</t>
  </si>
  <si>
    <t>राधेलाल राठिया</t>
  </si>
  <si>
    <t>नत्थुराम यादव</t>
  </si>
  <si>
    <t>मिलनप्रसाद</t>
  </si>
  <si>
    <t>क्रमांक</t>
  </si>
  <si>
    <t>पैच का नाम</t>
  </si>
  <si>
    <t>हितगाही का नाम</t>
  </si>
  <si>
    <r>
      <t xml:space="preserve">पिता </t>
    </r>
    <r>
      <rPr>
        <sz val="8"/>
        <color theme="1"/>
        <rFont val="Times New Roman"/>
        <family val="1"/>
      </rPr>
      <t xml:space="preserve">/ </t>
    </r>
    <r>
      <rPr>
        <sz val="8"/>
        <color theme="1"/>
        <rFont val="Arial Unicode MS"/>
        <family val="2"/>
      </rPr>
      <t>पति का नाम</t>
    </r>
  </si>
  <si>
    <t>प्लॉटसंख्या</t>
  </si>
  <si>
    <t>क्षेत्र</t>
  </si>
  <si>
    <t>भूमि संसाधन की प्रकृति</t>
  </si>
  <si>
    <t>पैच में समस्याएं</t>
  </si>
  <si>
    <t>प्रस्तावित भू उपयोग</t>
  </si>
  <si>
    <t>इंटरवेंशनप्लान</t>
  </si>
  <si>
    <t>प्रस्तावितसंरचना का</t>
  </si>
  <si>
    <r>
      <t>मजदूरी की लागत</t>
    </r>
    <r>
      <rPr>
        <sz val="8"/>
        <color theme="1"/>
        <rFont val="Times New Roman"/>
        <family val="1"/>
      </rPr>
      <t xml:space="preserve"> (Rs)</t>
    </r>
  </si>
  <si>
    <r>
      <t xml:space="preserve">गैर मजदूरी लागत </t>
    </r>
    <r>
      <rPr>
        <sz val="8"/>
        <color theme="1"/>
        <rFont val="Times New Roman"/>
        <family val="1"/>
      </rPr>
      <t>(Rs)</t>
    </r>
  </si>
  <si>
    <r>
      <t xml:space="preserve">अनुमानित कुल लागत </t>
    </r>
    <r>
      <rPr>
        <sz val="8"/>
        <color theme="1"/>
        <rFont val="Times New Roman"/>
        <family val="1"/>
      </rPr>
      <t>(Rs)</t>
    </r>
  </si>
  <si>
    <t>अनुमानित मानव दिवससंख्या</t>
  </si>
  <si>
    <t>अपेक्षित परिणाम</t>
  </si>
  <si>
    <t>अक्षांश</t>
  </si>
  <si>
    <t>देशांतर</t>
  </si>
  <si>
    <t>पंसारी ऊपर</t>
  </si>
  <si>
    <t>चमकलाल</t>
  </si>
  <si>
    <t>निजी</t>
  </si>
  <si>
    <t>वर्षा आधारित</t>
  </si>
  <si>
    <t>भूजल संवर्धन</t>
  </si>
  <si>
    <t>मृदासंरक्षण</t>
  </si>
  <si>
    <t>द्वारीडगर</t>
  </si>
  <si>
    <t>एकलफसली एवं वर्षा आधारित</t>
  </si>
  <si>
    <r>
      <t>जलसंरक्षण</t>
    </r>
    <r>
      <rPr>
        <sz val="8"/>
        <color theme="1"/>
        <rFont val="Times New Roman"/>
        <family val="1"/>
      </rPr>
      <t>/</t>
    </r>
    <r>
      <rPr>
        <sz val="8"/>
        <color theme="1"/>
        <rFont val="Arial Unicode MS"/>
        <family val="2"/>
      </rPr>
      <t>संवर्धन एवं फसल सुरक्षा</t>
    </r>
  </si>
  <si>
    <t>जलसंवर्धन</t>
  </si>
  <si>
    <t>कुर्रुडगर</t>
  </si>
  <si>
    <t>मांझीलाल</t>
  </si>
  <si>
    <t>झरियाडूगरु</t>
  </si>
  <si>
    <t>सोभाराम</t>
  </si>
  <si>
    <t>मरघटी</t>
  </si>
  <si>
    <t>हरिहर</t>
  </si>
  <si>
    <r>
      <t>388/3</t>
    </r>
    <r>
      <rPr>
        <sz val="8"/>
        <color rgb="FF000000"/>
        <rFont val="Arial Unicode MS"/>
        <family val="2"/>
      </rPr>
      <t>ग</t>
    </r>
  </si>
  <si>
    <t>पंडरीपानी</t>
  </si>
  <si>
    <t>रघुदास</t>
  </si>
  <si>
    <t>पुटीखोल</t>
  </si>
  <si>
    <t>सजनदास</t>
  </si>
  <si>
    <t>284/2</t>
  </si>
  <si>
    <t>कुधरीखार</t>
  </si>
  <si>
    <t>घांसीराम</t>
  </si>
  <si>
    <t>बिजरा</t>
  </si>
  <si>
    <t>देवसिंह</t>
  </si>
  <si>
    <t>सोनादास</t>
  </si>
  <si>
    <t>179/1</t>
  </si>
  <si>
    <t>दर्रीपारा</t>
  </si>
  <si>
    <t>भांगबारी</t>
  </si>
  <si>
    <t>दुलारसिंह</t>
  </si>
  <si>
    <t xml:space="preserve"> 22.184880°</t>
  </si>
  <si>
    <t xml:space="preserve"> 83.045733°</t>
  </si>
  <si>
    <t>पिपराहीखार</t>
  </si>
  <si>
    <t>नंदलाल</t>
  </si>
  <si>
    <t>694/1</t>
  </si>
  <si>
    <t>671/3</t>
  </si>
  <si>
    <t>दादरखार</t>
  </si>
  <si>
    <t>कार्तिकराम</t>
  </si>
  <si>
    <t>692/1</t>
  </si>
  <si>
    <t>बुटुराम</t>
  </si>
  <si>
    <r>
      <t>696/2/</t>
    </r>
    <r>
      <rPr>
        <sz val="8"/>
        <color rgb="FF000000"/>
        <rFont val="Arial Unicode MS"/>
        <family val="2"/>
      </rPr>
      <t>क</t>
    </r>
  </si>
  <si>
    <t>जीतराम</t>
  </si>
  <si>
    <t>636/2</t>
  </si>
  <si>
    <t xml:space="preserve"> 22.177670°</t>
  </si>
  <si>
    <t xml:space="preserve"> 83.058841°</t>
  </si>
  <si>
    <t>आवासप्लाट</t>
  </si>
  <si>
    <t>प्रतापसिंह</t>
  </si>
  <si>
    <t xml:space="preserve"> 22.174004°</t>
  </si>
  <si>
    <t xml:space="preserve"> 83.055485°</t>
  </si>
  <si>
    <t>मंगलदास</t>
  </si>
  <si>
    <t>168/1</t>
  </si>
  <si>
    <t>करवाडेरा</t>
  </si>
  <si>
    <t>रामसिंह</t>
  </si>
  <si>
    <t xml:space="preserve"> 22.178176°</t>
  </si>
  <si>
    <t xml:space="preserve"> 83.062836°</t>
  </si>
  <si>
    <t>सनिकराम</t>
  </si>
  <si>
    <t xml:space="preserve"> 22.180607°</t>
  </si>
  <si>
    <t xml:space="preserve"> 83.060497°</t>
  </si>
  <si>
    <t>अन्जोर्सिंह</t>
  </si>
  <si>
    <t>420/2</t>
  </si>
  <si>
    <t>केवटाटिकरा</t>
  </si>
  <si>
    <t>मुरितराम</t>
  </si>
  <si>
    <t>342/1</t>
  </si>
  <si>
    <t>करुआडेरा</t>
  </si>
  <si>
    <t>चेनगा</t>
  </si>
  <si>
    <t xml:space="preserve"> 22.187045°</t>
  </si>
  <si>
    <t xml:space="preserve"> 83.051669°</t>
  </si>
  <si>
    <t xml:space="preserve"> 22.191709°</t>
  </si>
  <si>
    <t xml:space="preserve"> 83.048552°</t>
  </si>
  <si>
    <t>बोर टिकरा</t>
  </si>
  <si>
    <t>मसतराम</t>
  </si>
  <si>
    <t>655/2</t>
  </si>
  <si>
    <t xml:space="preserve"> 22.190531°</t>
  </si>
  <si>
    <t xml:space="preserve"> 83.047050°</t>
  </si>
  <si>
    <t>मौहारीटिकरा</t>
  </si>
  <si>
    <t>गाड़ाराय</t>
  </si>
  <si>
    <t>गोरवानी</t>
  </si>
  <si>
    <t>दिबलसिंह</t>
  </si>
  <si>
    <t>701/1</t>
  </si>
  <si>
    <t>171/1</t>
  </si>
  <si>
    <t>पूरणदास</t>
  </si>
  <si>
    <t>286/1</t>
  </si>
  <si>
    <t>चंडालभाठा</t>
  </si>
  <si>
    <t>गोविन्दसिंह</t>
  </si>
  <si>
    <t>अंजोरसिंह</t>
  </si>
  <si>
    <t>286/2</t>
  </si>
  <si>
    <t>टिकाराम</t>
  </si>
  <si>
    <t>281/1</t>
  </si>
  <si>
    <t>बोइरटिकरा</t>
  </si>
  <si>
    <t>रनसिंह</t>
  </si>
  <si>
    <t>364/5</t>
  </si>
  <si>
    <t xml:space="preserve"> 22.174874°</t>
  </si>
  <si>
    <t>83.051539°</t>
  </si>
  <si>
    <t>बघर्रा</t>
  </si>
  <si>
    <t>शनिलाल</t>
  </si>
  <si>
    <r>
      <t>192/1</t>
    </r>
    <r>
      <rPr>
        <sz val="8"/>
        <color rgb="FF000000"/>
        <rFont val="Arial Unicode MS"/>
        <family val="2"/>
      </rPr>
      <t>ग</t>
    </r>
  </si>
  <si>
    <t xml:space="preserve"> 22.176316°</t>
  </si>
  <si>
    <t xml:space="preserve"> 83.034710°</t>
  </si>
  <si>
    <t>बलिराम</t>
  </si>
  <si>
    <t>681/1</t>
  </si>
  <si>
    <t xml:space="preserve"> 22.174717°</t>
  </si>
  <si>
    <t xml:space="preserve"> 83.058181°</t>
  </si>
  <si>
    <t>डिन्डोलढोढा</t>
  </si>
  <si>
    <t>धनसिंह</t>
  </si>
  <si>
    <t xml:space="preserve"> 22.187791°</t>
  </si>
  <si>
    <t xml:space="preserve"> 83.045603°</t>
  </si>
  <si>
    <t>पहरुराम</t>
  </si>
  <si>
    <r>
      <t>529/1</t>
    </r>
    <r>
      <rPr>
        <sz val="8"/>
        <color rgb="FF000000"/>
        <rFont val="Arial Unicode MS"/>
        <family val="2"/>
      </rPr>
      <t>ख़</t>
    </r>
  </si>
  <si>
    <t xml:space="preserve"> 22.171064°</t>
  </si>
  <si>
    <t xml:space="preserve"> 83.054933°</t>
  </si>
  <si>
    <t>दातार</t>
  </si>
  <si>
    <r>
      <t>696/2</t>
    </r>
    <r>
      <rPr>
        <sz val="8"/>
        <color rgb="FF000000"/>
        <rFont val="Arial Unicode MS"/>
        <family val="2"/>
      </rPr>
      <t>क</t>
    </r>
  </si>
  <si>
    <t>झुमार</t>
  </si>
  <si>
    <t>अंधाडोकरा</t>
  </si>
  <si>
    <t>712/6</t>
  </si>
  <si>
    <t xml:space="preserve"> 22.166132°</t>
  </si>
  <si>
    <t xml:space="preserve"> 83.057077°</t>
  </si>
  <si>
    <t>देवलास</t>
  </si>
  <si>
    <t>अनंतराम</t>
  </si>
  <si>
    <t xml:space="preserve"> 22.175235°</t>
  </si>
  <si>
    <t xml:space="preserve"> 83.059061°</t>
  </si>
  <si>
    <t>सुखीराम</t>
  </si>
  <si>
    <t>316/8</t>
  </si>
  <si>
    <t xml:space="preserve"> 22.179563°</t>
  </si>
  <si>
    <t xml:space="preserve"> 83.046391°</t>
  </si>
  <si>
    <t>डूमरछिना</t>
  </si>
  <si>
    <t>317/2</t>
  </si>
  <si>
    <t xml:space="preserve"> 22.170687°</t>
  </si>
  <si>
    <t xml:space="preserve"> 83.046468°</t>
  </si>
  <si>
    <t>तेलसिंह</t>
  </si>
  <si>
    <t>614/4</t>
  </si>
  <si>
    <t xml:space="preserve"> 22.178960°</t>
  </si>
  <si>
    <t xml:space="preserve"> 83.058381°</t>
  </si>
  <si>
    <t>जगतराम</t>
  </si>
  <si>
    <t xml:space="preserve"> 22.172970°</t>
  </si>
  <si>
    <t xml:space="preserve"> 83.048762°</t>
  </si>
  <si>
    <t>सेमरखार</t>
  </si>
  <si>
    <r>
      <t>388/3</t>
    </r>
    <r>
      <rPr>
        <sz val="8"/>
        <color rgb="FF000000"/>
        <rFont val="Arial Unicode MS"/>
        <family val="2"/>
      </rPr>
      <t>क</t>
    </r>
  </si>
  <si>
    <t>शासकीय</t>
  </si>
  <si>
    <t>एकल फसली एवं वर्षा आधारित</t>
  </si>
  <si>
    <r>
      <t>जल संरक्षण</t>
    </r>
    <r>
      <rPr>
        <sz val="8"/>
        <color theme="1"/>
        <rFont val="Times New Roman"/>
        <family val="1"/>
      </rPr>
      <t>/</t>
    </r>
    <r>
      <rPr>
        <sz val="8"/>
        <color theme="1"/>
        <rFont val="Arial Unicode MS"/>
        <family val="2"/>
      </rPr>
      <t>संवर्धन एवं फसल सुरक्षा</t>
    </r>
  </si>
  <si>
    <t>खारमुरसी</t>
  </si>
  <si>
    <r>
      <t>612/1</t>
    </r>
    <r>
      <rPr>
        <sz val="8"/>
        <color rgb="FF000000"/>
        <rFont val="Arial Unicode MS"/>
        <family val="2"/>
      </rPr>
      <t>क</t>
    </r>
  </si>
  <si>
    <t>एकलफसली</t>
  </si>
  <si>
    <t>द्वितीयफसल एवं फसल सुरक्षा</t>
  </si>
  <si>
    <t>सिंचाईके लिए पानी की उपलब्धता</t>
  </si>
  <si>
    <r>
      <t>529/1</t>
    </r>
    <r>
      <rPr>
        <sz val="8"/>
        <color rgb="FF000000"/>
        <rFont val="Arial Unicode MS"/>
        <family val="2"/>
      </rPr>
      <t>क</t>
    </r>
  </si>
  <si>
    <t>मिटटी कटाव</t>
  </si>
  <si>
    <t>कछारडुगरु</t>
  </si>
  <si>
    <t>दलदला</t>
  </si>
  <si>
    <t>329/2</t>
  </si>
  <si>
    <t>सालिकरामराठिया</t>
  </si>
  <si>
    <t>रहसदासमहंत</t>
  </si>
  <si>
    <t>199/1</t>
  </si>
  <si>
    <t>मनोज कुमारराठिया</t>
  </si>
  <si>
    <t>पुनीराम</t>
  </si>
  <si>
    <t>709/88</t>
  </si>
  <si>
    <t>कोरवाडेरा</t>
  </si>
  <si>
    <t>रामकुमारराठिया</t>
  </si>
  <si>
    <t>हेतराम</t>
  </si>
  <si>
    <t>114/1</t>
  </si>
  <si>
    <t>प्रेमसिंहराठिया</t>
  </si>
  <si>
    <r>
      <t>388/1</t>
    </r>
    <r>
      <rPr>
        <sz val="8"/>
        <color rgb="FF000000"/>
        <rFont val="Arial Unicode MS"/>
        <family val="2"/>
      </rPr>
      <t>ग</t>
    </r>
  </si>
  <si>
    <t>डबरीनिर्माण</t>
  </si>
  <si>
    <t>श्यामलालराठिया</t>
  </si>
  <si>
    <t>दौलतराम</t>
  </si>
  <si>
    <r>
      <t>192/1</t>
    </r>
    <r>
      <rPr>
        <sz val="8"/>
        <color rgb="FF000000"/>
        <rFont val="Arial Unicode MS"/>
        <family val="2"/>
      </rPr>
      <t>ढ</t>
    </r>
  </si>
  <si>
    <t>रामकुमारीराठिया</t>
  </si>
  <si>
    <t>530/1</t>
  </si>
  <si>
    <t>लालहीपारा</t>
  </si>
  <si>
    <t>तालाबगहरीकरण</t>
  </si>
  <si>
    <t>10,00,000</t>
  </si>
  <si>
    <r>
      <t xml:space="preserve">मजदूरी की लागत </t>
    </r>
    <r>
      <rPr>
        <sz val="8"/>
        <color theme="1"/>
        <rFont val="Times New Roman"/>
        <family val="1"/>
      </rPr>
      <t>(Rs)</t>
    </r>
  </si>
  <si>
    <t>जगढोढा</t>
  </si>
  <si>
    <t>रामलालराठिया</t>
  </si>
  <si>
    <t>192/12</t>
  </si>
  <si>
    <t xml:space="preserve"> 22.177684°</t>
  </si>
  <si>
    <t xml:space="preserve"> 83.036028°</t>
  </si>
  <si>
    <t>डिडोलढोढा</t>
  </si>
  <si>
    <t>पुराणसिंहराठिया</t>
  </si>
  <si>
    <r>
      <t>103/1</t>
    </r>
    <r>
      <rPr>
        <sz val="8"/>
        <color rgb="FF000000"/>
        <rFont val="Arial Unicode MS"/>
        <family val="2"/>
      </rPr>
      <t>च</t>
    </r>
  </si>
  <si>
    <t xml:space="preserve"> 22.187710°</t>
  </si>
  <si>
    <t xml:space="preserve"> 83.044743°</t>
  </si>
  <si>
    <t>दातारनाला</t>
  </si>
  <si>
    <t>मृदा कटाव एवं व्यर्थ जल बहाव</t>
  </si>
  <si>
    <t>जल संरक्षण संवर्धन एवं सिचाई</t>
  </si>
  <si>
    <t>स्टॉपडैम</t>
  </si>
  <si>
    <t>2019-20</t>
  </si>
  <si>
    <t>2018-19</t>
  </si>
  <si>
    <t>2017-18</t>
  </si>
</sst>
</file>

<file path=xl/styles.xml><?xml version="1.0" encoding="utf-8"?>
<styleSheet xmlns="http://schemas.openxmlformats.org/spreadsheetml/2006/main">
  <numFmts count="1">
    <numFmt numFmtId="164" formatCode="0.0000"/>
  </numFmts>
  <fonts count="29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1"/>
      <color theme="1"/>
      <name val="Arial"/>
      <family val="2"/>
    </font>
    <font>
      <sz val="8"/>
      <color rgb="FF000000"/>
      <name val="Arial Unicode MS"/>
      <family val="2"/>
    </font>
    <font>
      <sz val="8"/>
      <color rgb="FF000000"/>
      <name val="Calibri"/>
      <family val="2"/>
      <scheme val="minor"/>
    </font>
    <font>
      <sz val="8"/>
      <color theme="1"/>
      <name val="Arial Unicode MS"/>
      <family val="2"/>
    </font>
    <font>
      <sz val="8"/>
      <color theme="1"/>
      <name val="Times New Roman"/>
      <family val="1"/>
    </font>
    <font>
      <sz val="7"/>
      <color rgb="FF000000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3" fillId="0" borderId="0"/>
  </cellStyleXfs>
  <cellXfs count="191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11" fillId="4" borderId="0" xfId="0" applyFont="1" applyFill="1" applyBorder="1"/>
    <xf numFmtId="0" fontId="11" fillId="4" borderId="8" xfId="0" applyFont="1" applyFill="1" applyBorder="1"/>
    <xf numFmtId="0" fontId="0" fillId="0" borderId="22" xfId="0" applyBorder="1"/>
    <xf numFmtId="2" fontId="0" fillId="0" borderId="22" xfId="0" applyNumberFormat="1" applyBorder="1"/>
    <xf numFmtId="0" fontId="3" fillId="5" borderId="22" xfId="0" applyFont="1" applyFill="1" applyBorder="1" applyAlignment="1">
      <alignment horizontal="left" vertical="top" wrapText="1"/>
    </xf>
    <xf numFmtId="0" fontId="0" fillId="5" borderId="22" xfId="0" applyFill="1" applyBorder="1"/>
    <xf numFmtId="0" fontId="0" fillId="5" borderId="22" xfId="0" applyFill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/>
    </xf>
    <xf numFmtId="0" fontId="0" fillId="5" borderId="22" xfId="0" applyFill="1" applyBorder="1" applyAlignment="1">
      <alignment horizontal="left"/>
    </xf>
    <xf numFmtId="0" fontId="3" fillId="5" borderId="22" xfId="0" applyFont="1" applyFill="1" applyBorder="1"/>
    <xf numFmtId="0" fontId="3" fillId="5" borderId="22" xfId="0" applyFont="1" applyFill="1" applyBorder="1" applyAlignment="1">
      <alignment horizontal="left"/>
    </xf>
    <xf numFmtId="0" fontId="0" fillId="0" borderId="23" xfId="0" applyBorder="1"/>
    <xf numFmtId="0" fontId="15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right" vertical="center" wrapText="1"/>
    </xf>
    <xf numFmtId="0" fontId="14" fillId="2" borderId="22" xfId="0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9" fontId="11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3" xfId="0" applyNumberFormat="1" applyFill="1" applyBorder="1"/>
    <xf numFmtId="0" fontId="0" fillId="8" borderId="22" xfId="0" applyFill="1" applyBorder="1"/>
    <xf numFmtId="0" fontId="17" fillId="0" borderId="22" xfId="0" applyFont="1" applyBorder="1" applyAlignment="1">
      <alignment wrapText="1"/>
    </xf>
    <xf numFmtId="0" fontId="17" fillId="6" borderId="22" xfId="0" applyFont="1" applyFill="1" applyBorder="1" applyAlignment="1">
      <alignment wrapText="1"/>
    </xf>
    <xf numFmtId="0" fontId="0" fillId="5" borderId="22" xfId="0" applyFill="1" applyBorder="1" applyAlignment="1"/>
    <xf numFmtId="0" fontId="3" fillId="5" borderId="22" xfId="0" applyFont="1" applyFill="1" applyBorder="1" applyAlignment="1"/>
    <xf numFmtId="0" fontId="0" fillId="0" borderId="23" xfId="0" applyBorder="1" applyAlignment="1"/>
    <xf numFmtId="0" fontId="0" fillId="0" borderId="22" xfId="0" applyBorder="1" applyAlignment="1"/>
    <xf numFmtId="0" fontId="17" fillId="6" borderId="22" xfId="0" applyFont="1" applyFill="1" applyBorder="1" applyAlignment="1"/>
    <xf numFmtId="2" fontId="0" fillId="4" borderId="22" xfId="0" applyNumberFormat="1" applyFill="1" applyBorder="1"/>
    <xf numFmtId="2" fontId="0" fillId="8" borderId="0" xfId="0" applyNumberFormat="1" applyFill="1"/>
    <xf numFmtId="0" fontId="0" fillId="0" borderId="22" xfId="0" applyBorder="1" applyAlignment="1">
      <alignment wrapText="1"/>
    </xf>
    <xf numFmtId="2" fontId="11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0" fillId="8" borderId="22" xfId="0" applyNumberFormat="1" applyFill="1" applyBorder="1"/>
    <xf numFmtId="0" fontId="2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left" vertical="center" wrapText="1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9" fontId="3" fillId="4" borderId="8" xfId="1" applyFont="1" applyFill="1" applyBorder="1" applyAlignment="1">
      <alignment horizontal="left" vertical="center" wrapText="1"/>
    </xf>
    <xf numFmtId="164" fontId="7" fillId="4" borderId="8" xfId="0" applyNumberFormat="1" applyFont="1" applyFill="1" applyBorder="1" applyAlignment="1">
      <alignment horizontal="left" vertical="center" wrapText="1"/>
    </xf>
    <xf numFmtId="10" fontId="3" fillId="4" borderId="0" xfId="0" applyNumberFormat="1" applyFont="1" applyFill="1" applyBorder="1" applyAlignment="1">
      <alignment horizontal="left" vertical="center" wrapText="1" indent="1"/>
    </xf>
    <xf numFmtId="10" fontId="3" fillId="4" borderId="8" xfId="0" applyNumberFormat="1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left" vertical="top" wrapText="1"/>
    </xf>
    <xf numFmtId="0" fontId="22" fillId="4" borderId="2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6" fillId="0" borderId="36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5" fillId="0" borderId="3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16" fontId="25" fillId="0" borderId="9" xfId="0" applyNumberFormat="1" applyFont="1" applyBorder="1" applyAlignment="1">
      <alignment horizontal="center"/>
    </xf>
    <xf numFmtId="0" fontId="25" fillId="0" borderId="13" xfId="0" applyFont="1" applyBorder="1" applyAlignment="1">
      <alignment horizontal="right"/>
    </xf>
    <xf numFmtId="0" fontId="26" fillId="0" borderId="9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/>
    </xf>
    <xf numFmtId="0" fontId="26" fillId="0" borderId="37" xfId="0" applyFont="1" applyBorder="1" applyAlignment="1">
      <alignment horizontal="center" wrapText="1"/>
    </xf>
    <xf numFmtId="0" fontId="25" fillId="0" borderId="37" xfId="0" applyFont="1" applyBorder="1" applyAlignment="1">
      <alignment horizontal="right"/>
    </xf>
    <xf numFmtId="0" fontId="24" fillId="0" borderId="9" xfId="0" applyFont="1" applyBorder="1"/>
    <xf numFmtId="0" fontId="25" fillId="0" borderId="9" xfId="0" applyFont="1" applyBorder="1"/>
    <xf numFmtId="0" fontId="28" fillId="0" borderId="9" xfId="0" applyFont="1" applyBorder="1" applyAlignment="1">
      <alignment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4" fillId="4" borderId="9" xfId="0" applyFont="1" applyFill="1" applyBorder="1"/>
    <xf numFmtId="0" fontId="25" fillId="4" borderId="9" xfId="0" applyFont="1" applyFill="1" applyBorder="1" applyAlignment="1">
      <alignment horizontal="right"/>
    </xf>
    <xf numFmtId="0" fontId="25" fillId="4" borderId="9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top" wrapText="1"/>
    </xf>
    <xf numFmtId="0" fontId="22" fillId="4" borderId="2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2" fillId="4" borderId="21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21" fillId="4" borderId="31" xfId="0" applyFont="1" applyFill="1" applyBorder="1" applyAlignment="1">
      <alignment horizontal="center" wrapText="1"/>
    </xf>
    <xf numFmtId="0" fontId="21" fillId="4" borderId="26" xfId="0" applyFont="1" applyFill="1" applyBorder="1" applyAlignment="1">
      <alignment horizontal="center" wrapText="1"/>
    </xf>
    <xf numFmtId="0" fontId="21" fillId="4" borderId="20" xfId="0" applyFont="1" applyFill="1" applyBorder="1" applyAlignment="1">
      <alignment horizontal="center" wrapText="1"/>
    </xf>
    <xf numFmtId="0" fontId="21" fillId="4" borderId="32" xfId="0" applyFont="1" applyFill="1" applyBorder="1" applyAlignment="1">
      <alignment horizontal="center" wrapText="1"/>
    </xf>
    <xf numFmtId="0" fontId="21" fillId="4" borderId="33" xfId="0" applyFont="1" applyFill="1" applyBorder="1" applyAlignment="1">
      <alignment horizontal="center" wrapText="1"/>
    </xf>
    <xf numFmtId="0" fontId="21" fillId="4" borderId="34" xfId="0" applyFont="1" applyFill="1" applyBorder="1" applyAlignment="1">
      <alignment horizontal="center" wrapText="1"/>
    </xf>
    <xf numFmtId="0" fontId="21" fillId="4" borderId="3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righ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0" fontId="17" fillId="8" borderId="24" xfId="0" applyFont="1" applyFill="1" applyBorder="1" applyAlignment="1">
      <alignment horizontal="center" wrapText="1"/>
    </xf>
    <xf numFmtId="0" fontId="17" fillId="8" borderId="25" xfId="0" applyFont="1" applyFill="1" applyBorder="1" applyAlignment="1">
      <alignment horizontal="center" wrapText="1"/>
    </xf>
    <xf numFmtId="0" fontId="17" fillId="8" borderId="23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/>
    </xf>
    <xf numFmtId="0" fontId="18" fillId="8" borderId="28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O146"/>
  <sheetViews>
    <sheetView tabSelected="1" zoomScale="90" zoomScaleNormal="90" workbookViewId="0">
      <selection activeCell="I30" sqref="I30"/>
    </sheetView>
  </sheetViews>
  <sheetFormatPr defaultRowHeight="14.25"/>
  <cols>
    <col min="1" max="1" width="9.140625" style="1"/>
    <col min="2" max="2" width="5.42578125" style="23" customWidth="1"/>
    <col min="3" max="3" width="15.85546875" style="11" customWidth="1"/>
    <col min="4" max="4" width="30.28515625" style="11" customWidth="1"/>
    <col min="5" max="5" width="11.140625" style="23" customWidth="1"/>
    <col min="6" max="6" width="13.28515625" style="23" customWidth="1"/>
    <col min="7" max="7" width="11.85546875" style="23" customWidth="1"/>
    <col min="8" max="8" width="12.140625" style="23" customWidth="1"/>
    <col min="9" max="9" width="14.28515625" style="11" customWidth="1"/>
    <col min="10" max="10" width="12.85546875" style="11" customWidth="1"/>
    <col min="11" max="11" width="14" style="11" customWidth="1"/>
    <col min="12" max="14" width="10.28515625" style="11" customWidth="1"/>
    <col min="15" max="15" width="10.85546875" style="11" customWidth="1"/>
    <col min="16" max="16384" width="9.140625" style="1"/>
  </cols>
  <sheetData>
    <row r="1" spans="2:15" ht="15" thickBot="1">
      <c r="B1" s="23" t="s">
        <v>2</v>
      </c>
      <c r="C1" s="11" t="s">
        <v>5</v>
      </c>
      <c r="D1" s="23" t="s">
        <v>6</v>
      </c>
      <c r="E1" s="11" t="s">
        <v>14</v>
      </c>
      <c r="F1" s="23" t="s">
        <v>18</v>
      </c>
      <c r="G1" s="11" t="s">
        <v>25</v>
      </c>
      <c r="H1" s="23" t="s">
        <v>31</v>
      </c>
      <c r="I1" s="11" t="s">
        <v>32</v>
      </c>
      <c r="J1" s="23" t="s">
        <v>82</v>
      </c>
      <c r="K1" s="11" t="s">
        <v>83</v>
      </c>
      <c r="L1" s="23" t="s">
        <v>308</v>
      </c>
      <c r="M1" s="11" t="s">
        <v>309</v>
      </c>
      <c r="N1" s="23" t="s">
        <v>310</v>
      </c>
      <c r="O1" s="11" t="s">
        <v>311</v>
      </c>
    </row>
    <row r="2" spans="2:15" ht="18.75" thickBot="1">
      <c r="B2" s="159" t="s">
        <v>312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2:15">
      <c r="B3" s="90"/>
      <c r="C3" s="3"/>
      <c r="D3" s="3"/>
      <c r="E3" s="17"/>
      <c r="F3" s="17"/>
      <c r="G3" s="17"/>
      <c r="H3" s="17"/>
      <c r="I3" s="3"/>
      <c r="J3" s="3"/>
      <c r="K3" s="3"/>
      <c r="L3" s="3"/>
      <c r="M3" s="3"/>
      <c r="N3" s="3"/>
      <c r="O3" s="4"/>
    </row>
    <row r="4" spans="2:15" ht="15" thickBot="1">
      <c r="B4" s="90"/>
      <c r="C4" s="3"/>
      <c r="D4" s="3"/>
      <c r="E4" s="151"/>
      <c r="F4" s="151"/>
      <c r="G4" s="151"/>
      <c r="H4" s="151"/>
      <c r="I4" s="151"/>
      <c r="J4" s="151"/>
      <c r="K4" s="151"/>
      <c r="L4" s="151"/>
      <c r="M4" s="87"/>
      <c r="N4" s="81"/>
      <c r="O4" s="4"/>
    </row>
    <row r="5" spans="2:15" ht="15">
      <c r="B5" s="91" t="s">
        <v>0</v>
      </c>
      <c r="C5" s="12"/>
      <c r="D5" s="12" t="s">
        <v>1</v>
      </c>
      <c r="E5" s="18"/>
      <c r="F5" s="18"/>
      <c r="G5" s="18"/>
      <c r="H5" s="18"/>
      <c r="I5" s="8"/>
      <c r="J5" s="8"/>
      <c r="K5" s="8"/>
      <c r="L5" s="8"/>
      <c r="M5" s="8"/>
      <c r="N5" s="8"/>
      <c r="O5" s="9"/>
    </row>
    <row r="6" spans="2:15" ht="28.5" customHeight="1">
      <c r="B6" s="92"/>
      <c r="C6" s="26"/>
      <c r="D6" s="89" t="s">
        <v>277</v>
      </c>
      <c r="E6" s="152" t="s">
        <v>313</v>
      </c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0.100000000000001" customHeight="1">
      <c r="B7" s="92"/>
      <c r="C7" s="26"/>
      <c r="D7" s="89" t="s">
        <v>278</v>
      </c>
      <c r="E7" s="154" t="s">
        <v>279</v>
      </c>
      <c r="F7" s="154"/>
      <c r="G7" s="154"/>
      <c r="H7" s="154"/>
      <c r="I7" s="154"/>
      <c r="J7" s="154"/>
      <c r="K7" s="154"/>
      <c r="L7" s="29"/>
      <c r="M7" s="29"/>
      <c r="N7" s="29"/>
      <c r="O7" s="30"/>
    </row>
    <row r="8" spans="2:15" ht="20.100000000000001" customHeight="1">
      <c r="B8" s="92"/>
      <c r="C8" s="26"/>
      <c r="D8" s="89" t="s">
        <v>280</v>
      </c>
      <c r="E8" s="154" t="s">
        <v>314</v>
      </c>
      <c r="F8" s="154"/>
      <c r="G8" s="154"/>
      <c r="H8" s="154"/>
      <c r="I8" s="154"/>
      <c r="J8" s="154"/>
      <c r="K8" s="154"/>
      <c r="L8" s="29"/>
      <c r="M8" s="29"/>
      <c r="N8" s="29"/>
      <c r="O8" s="30"/>
    </row>
    <row r="9" spans="2:15" ht="20.100000000000001" customHeight="1">
      <c r="B9" s="92"/>
      <c r="C9" s="26"/>
      <c r="D9" s="89" t="s">
        <v>281</v>
      </c>
      <c r="E9" s="154" t="s">
        <v>315</v>
      </c>
      <c r="F9" s="154"/>
      <c r="G9" s="154"/>
      <c r="H9" s="154"/>
      <c r="I9" s="154"/>
      <c r="J9" s="154"/>
      <c r="K9" s="154"/>
      <c r="L9" s="29"/>
      <c r="M9" s="29"/>
      <c r="N9" s="29"/>
      <c r="O9" s="30"/>
    </row>
    <row r="10" spans="2:15" ht="20.100000000000001" customHeight="1" thickBot="1">
      <c r="B10" s="93"/>
      <c r="C10" s="25"/>
      <c r="D10" s="25" t="s">
        <v>282</v>
      </c>
      <c r="E10" s="162" t="s">
        <v>315</v>
      </c>
      <c r="F10" s="162"/>
      <c r="G10" s="162"/>
      <c r="H10" s="162"/>
      <c r="I10" s="162"/>
      <c r="J10" s="162"/>
      <c r="K10" s="162"/>
      <c r="L10" s="162"/>
      <c r="M10" s="86"/>
      <c r="N10" s="82"/>
      <c r="O10" s="31"/>
    </row>
    <row r="11" spans="2:15" ht="15" thickBot="1">
      <c r="B11" s="90"/>
      <c r="C11" s="3"/>
      <c r="D11" s="3"/>
      <c r="E11" s="17"/>
      <c r="F11" s="17"/>
      <c r="G11" s="17"/>
      <c r="H11" s="17"/>
      <c r="I11" s="3"/>
      <c r="J11" s="3"/>
      <c r="K11" s="3"/>
      <c r="L11" s="3"/>
      <c r="M11" s="3"/>
      <c r="N11" s="3"/>
      <c r="O11" s="4"/>
    </row>
    <row r="12" spans="2:15" ht="20.100000000000001" customHeight="1">
      <c r="B12" s="91" t="s">
        <v>2</v>
      </c>
      <c r="C12" s="12"/>
      <c r="D12" s="12" t="s">
        <v>3</v>
      </c>
      <c r="E12" s="18"/>
      <c r="F12" s="18"/>
      <c r="G12" s="18"/>
      <c r="H12" s="18"/>
      <c r="I12" s="8"/>
      <c r="J12" s="8"/>
      <c r="K12" s="8"/>
      <c r="L12" s="8"/>
      <c r="M12" s="8"/>
      <c r="N12" s="8"/>
      <c r="O12" s="9"/>
    </row>
    <row r="13" spans="2:15" ht="20.100000000000001" customHeight="1">
      <c r="B13" s="92"/>
      <c r="C13" s="26"/>
      <c r="D13" s="89" t="s">
        <v>283</v>
      </c>
      <c r="E13" s="154">
        <v>784.22</v>
      </c>
      <c r="F13" s="154"/>
      <c r="G13" s="32"/>
      <c r="H13" s="32"/>
      <c r="I13" s="2"/>
      <c r="J13" s="2"/>
      <c r="K13" s="2"/>
      <c r="L13" s="2"/>
      <c r="M13" s="85"/>
      <c r="N13" s="80"/>
      <c r="O13" s="4"/>
    </row>
    <row r="14" spans="2:15" ht="20.100000000000001" customHeight="1">
      <c r="B14" s="92"/>
      <c r="C14" s="26"/>
      <c r="D14" s="89" t="s">
        <v>284</v>
      </c>
      <c r="E14" s="32">
        <v>1192</v>
      </c>
      <c r="F14" s="32"/>
      <c r="G14" s="32"/>
      <c r="H14" s="32"/>
      <c r="I14" s="2"/>
      <c r="J14" s="2"/>
      <c r="K14" s="2"/>
      <c r="L14" s="2"/>
      <c r="M14" s="85"/>
      <c r="N14" s="80"/>
      <c r="O14" s="4"/>
    </row>
    <row r="15" spans="2:15" ht="20.100000000000001" customHeight="1">
      <c r="B15" s="92"/>
      <c r="C15" s="26"/>
      <c r="D15" s="89" t="s">
        <v>4</v>
      </c>
      <c r="E15" s="24" t="s">
        <v>276</v>
      </c>
      <c r="F15" s="24"/>
      <c r="G15" s="24"/>
      <c r="H15" s="24"/>
      <c r="I15" s="2"/>
      <c r="J15" s="2"/>
      <c r="K15" s="2"/>
      <c r="L15" s="2"/>
      <c r="M15" s="85"/>
      <c r="N15" s="80"/>
      <c r="O15" s="4"/>
    </row>
    <row r="16" spans="2:15" ht="20.100000000000001" customHeight="1">
      <c r="B16" s="92"/>
      <c r="C16" s="26"/>
      <c r="D16" s="89" t="s">
        <v>285</v>
      </c>
      <c r="E16" s="33" t="s">
        <v>316</v>
      </c>
      <c r="F16" s="33"/>
      <c r="G16" s="33"/>
      <c r="H16" s="33"/>
      <c r="I16" s="2"/>
      <c r="J16" s="2"/>
      <c r="K16" s="2"/>
      <c r="L16" s="2"/>
      <c r="M16" s="85"/>
      <c r="N16" s="80"/>
      <c r="O16" s="4"/>
    </row>
    <row r="17" spans="2:15" ht="20.100000000000001" customHeight="1">
      <c r="B17" s="92"/>
      <c r="C17" s="26"/>
      <c r="D17" s="89" t="s">
        <v>29</v>
      </c>
      <c r="E17" s="154" t="s">
        <v>317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5"/>
    </row>
    <row r="18" spans="2:15" ht="20.100000000000001" customHeight="1">
      <c r="B18" s="92"/>
      <c r="C18" s="26"/>
      <c r="D18" s="2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</row>
    <row r="19" spans="2:15" ht="20.100000000000001" customHeight="1" thickBot="1">
      <c r="B19" s="93"/>
      <c r="C19" s="25"/>
      <c r="D19" s="7"/>
      <c r="E19" s="16"/>
      <c r="F19" s="16"/>
      <c r="G19" s="16"/>
      <c r="H19" s="16"/>
      <c r="I19" s="7"/>
      <c r="J19" s="7"/>
      <c r="K19" s="7"/>
      <c r="L19" s="7"/>
      <c r="M19" s="25"/>
      <c r="N19" s="25"/>
      <c r="O19" s="6"/>
    </row>
    <row r="20" spans="2:15" ht="20.100000000000001" customHeight="1" thickBot="1">
      <c r="B20" s="92"/>
      <c r="C20" s="26"/>
      <c r="D20" s="2"/>
      <c r="E20" s="15"/>
      <c r="F20" s="15"/>
      <c r="G20" s="15"/>
      <c r="H20" s="15"/>
      <c r="I20" s="2"/>
      <c r="J20" s="2"/>
      <c r="K20" s="2"/>
      <c r="L20" s="2"/>
      <c r="M20" s="85"/>
      <c r="N20" s="80"/>
      <c r="O20" s="4"/>
    </row>
    <row r="21" spans="2:15" ht="20.100000000000001" customHeight="1">
      <c r="B21" s="94" t="s">
        <v>5</v>
      </c>
      <c r="C21" s="13"/>
      <c r="D21" s="13" t="s">
        <v>79</v>
      </c>
      <c r="E21" s="38"/>
      <c r="F21" s="38"/>
      <c r="G21" s="38"/>
      <c r="H21" s="38"/>
      <c r="I21" s="10"/>
      <c r="J21" s="10"/>
      <c r="K21" s="10"/>
      <c r="L21" s="10"/>
      <c r="M21" s="10"/>
      <c r="N21" s="10"/>
      <c r="O21" s="9"/>
    </row>
    <row r="22" spans="2:15" ht="20.100000000000001" customHeight="1">
      <c r="B22" s="90"/>
      <c r="C22" s="3"/>
      <c r="D22" s="89" t="s">
        <v>286</v>
      </c>
      <c r="E22" s="36">
        <v>1223</v>
      </c>
      <c r="F22" s="36"/>
      <c r="G22" s="36"/>
      <c r="H22" s="36"/>
      <c r="I22" s="3"/>
      <c r="J22" s="3"/>
      <c r="K22" s="3"/>
      <c r="L22" s="3"/>
      <c r="M22" s="3"/>
      <c r="N22" s="3"/>
      <c r="O22" s="4"/>
    </row>
    <row r="23" spans="2:15" ht="20.100000000000001" customHeight="1">
      <c r="B23" s="90"/>
      <c r="C23" s="3"/>
      <c r="D23" s="89" t="s">
        <v>287</v>
      </c>
      <c r="E23" s="36">
        <v>270</v>
      </c>
      <c r="F23" s="36"/>
      <c r="G23" s="36"/>
      <c r="H23" s="36"/>
      <c r="I23" s="3"/>
      <c r="J23" s="3"/>
      <c r="K23" s="3"/>
      <c r="L23" s="3"/>
      <c r="M23" s="3"/>
      <c r="N23" s="3"/>
      <c r="O23" s="4"/>
    </row>
    <row r="24" spans="2:15" ht="20.100000000000001" customHeight="1">
      <c r="B24" s="90"/>
      <c r="C24" s="3"/>
      <c r="D24" s="89" t="s">
        <v>288</v>
      </c>
      <c r="E24" s="36">
        <v>944</v>
      </c>
      <c r="F24" s="116"/>
      <c r="G24" s="36"/>
      <c r="H24" s="36"/>
      <c r="I24" s="3"/>
      <c r="J24" s="3"/>
      <c r="K24" s="3"/>
      <c r="L24" s="3"/>
      <c r="M24" s="3"/>
      <c r="N24" s="3"/>
      <c r="O24" s="4"/>
    </row>
    <row r="25" spans="2:15" ht="20.100000000000001" customHeight="1" thickBot="1">
      <c r="B25" s="95"/>
      <c r="C25" s="5"/>
      <c r="D25" s="25" t="s">
        <v>289</v>
      </c>
      <c r="E25" s="37">
        <v>34</v>
      </c>
      <c r="F25" s="117"/>
      <c r="G25" s="37"/>
      <c r="H25" s="37"/>
      <c r="I25" s="5"/>
      <c r="J25" s="5"/>
      <c r="K25" s="5"/>
      <c r="L25" s="5"/>
      <c r="M25" s="5"/>
      <c r="N25" s="5"/>
      <c r="O25" s="6"/>
    </row>
    <row r="26" spans="2:15" ht="24.95" customHeight="1">
      <c r="B26" s="96" t="s">
        <v>6</v>
      </c>
      <c r="C26" s="27"/>
      <c r="D26" s="14" t="s">
        <v>80</v>
      </c>
      <c r="E26" s="35" t="s">
        <v>569</v>
      </c>
      <c r="F26" s="35" t="s">
        <v>570</v>
      </c>
      <c r="G26" s="35" t="s">
        <v>571</v>
      </c>
      <c r="H26" s="35"/>
      <c r="I26" s="10"/>
      <c r="J26" s="10"/>
      <c r="K26" s="10"/>
      <c r="L26" s="10"/>
      <c r="M26" s="10"/>
      <c r="N26" s="10"/>
      <c r="O26" s="9"/>
    </row>
    <row r="27" spans="2:15" ht="35.1" customHeight="1">
      <c r="B27" s="90"/>
      <c r="C27" s="3"/>
      <c r="D27" s="89" t="s">
        <v>290</v>
      </c>
      <c r="E27" s="32"/>
      <c r="F27" s="32">
        <v>264</v>
      </c>
      <c r="G27" s="32"/>
      <c r="H27" s="32"/>
      <c r="I27" s="3"/>
      <c r="J27" s="3"/>
      <c r="K27" s="3"/>
      <c r="L27" s="3"/>
      <c r="M27" s="3"/>
      <c r="N27" s="3"/>
      <c r="O27" s="4"/>
    </row>
    <row r="28" spans="2:15" ht="35.1" customHeight="1">
      <c r="B28" s="90"/>
      <c r="C28" s="3"/>
      <c r="D28" s="89" t="s">
        <v>291</v>
      </c>
      <c r="E28" s="32">
        <v>2497</v>
      </c>
      <c r="F28" s="32">
        <v>5111</v>
      </c>
      <c r="G28" s="32">
        <v>3020</v>
      </c>
      <c r="H28" s="32"/>
      <c r="I28" s="3"/>
      <c r="J28" s="3"/>
      <c r="K28" s="3"/>
      <c r="L28" s="3"/>
      <c r="M28" s="3"/>
      <c r="N28" s="3"/>
      <c r="O28" s="4"/>
    </row>
    <row r="29" spans="2:15" ht="60" customHeight="1">
      <c r="B29" s="90"/>
      <c r="C29" s="3"/>
      <c r="D29" s="89" t="s">
        <v>292</v>
      </c>
      <c r="E29" s="32">
        <v>5</v>
      </c>
      <c r="F29" s="32">
        <v>5</v>
      </c>
      <c r="G29" s="32">
        <v>1</v>
      </c>
      <c r="H29" s="32"/>
      <c r="I29" s="3"/>
      <c r="J29" s="3"/>
      <c r="K29" s="3"/>
      <c r="L29" s="3"/>
      <c r="M29" s="3"/>
      <c r="N29" s="3"/>
      <c r="O29" s="4"/>
    </row>
    <row r="30" spans="2:15" ht="60" customHeight="1">
      <c r="B30" s="90"/>
      <c r="C30" s="3"/>
      <c r="D30" s="89" t="s">
        <v>293</v>
      </c>
      <c r="E30" s="32">
        <v>3.79</v>
      </c>
      <c r="F30" s="32">
        <v>10.15</v>
      </c>
      <c r="G30" s="32">
        <v>5.0599999999999996</v>
      </c>
      <c r="H30" s="32"/>
      <c r="I30" s="3"/>
      <c r="J30" s="3"/>
      <c r="K30" s="3"/>
      <c r="L30" s="3"/>
      <c r="M30" s="3"/>
      <c r="N30" s="3"/>
      <c r="O30" s="4"/>
    </row>
    <row r="31" spans="2:15" ht="60" customHeight="1" thickBot="1">
      <c r="B31" s="95"/>
      <c r="C31" s="5"/>
      <c r="D31" s="25" t="s">
        <v>294</v>
      </c>
      <c r="E31" s="34"/>
      <c r="F31" s="34"/>
      <c r="G31" s="34"/>
      <c r="H31" s="34"/>
      <c r="I31" s="5"/>
      <c r="J31" s="5"/>
      <c r="K31" s="5"/>
      <c r="L31" s="5"/>
      <c r="M31" s="5"/>
      <c r="N31" s="5"/>
      <c r="O31" s="6"/>
    </row>
    <row r="32" spans="2:15" ht="15" thickBot="1">
      <c r="B32" s="90"/>
      <c r="C32" s="3"/>
      <c r="D32" s="3"/>
      <c r="E32" s="39"/>
      <c r="F32" s="39"/>
      <c r="G32" s="39"/>
      <c r="H32" s="39"/>
      <c r="I32" s="3"/>
      <c r="J32" s="3"/>
      <c r="K32" s="3"/>
      <c r="L32" s="3"/>
      <c r="M32" s="3"/>
      <c r="N32" s="3"/>
      <c r="O32" s="4"/>
    </row>
    <row r="33" spans="2:15" ht="20.100000000000001" customHeight="1">
      <c r="B33" s="94" t="s">
        <v>14</v>
      </c>
      <c r="C33" s="13"/>
      <c r="D33" s="13" t="s">
        <v>7</v>
      </c>
      <c r="E33" s="35"/>
      <c r="F33" s="35"/>
      <c r="G33" s="35"/>
      <c r="H33" s="35"/>
      <c r="I33" s="10"/>
      <c r="J33" s="10"/>
      <c r="K33" s="10"/>
      <c r="L33" s="10"/>
      <c r="M33" s="10"/>
      <c r="N33" s="10"/>
      <c r="O33" s="9"/>
    </row>
    <row r="34" spans="2:15" ht="20.100000000000001" customHeight="1">
      <c r="B34" s="90"/>
      <c r="C34" s="3"/>
      <c r="D34" s="88" t="s">
        <v>8</v>
      </c>
      <c r="E34" s="156">
        <v>374.45</v>
      </c>
      <c r="F34" s="156"/>
      <c r="G34" s="40"/>
      <c r="H34" s="40"/>
      <c r="I34" s="3"/>
      <c r="J34" s="3"/>
      <c r="K34" s="3"/>
      <c r="L34" s="3"/>
      <c r="M34" s="3"/>
      <c r="N34" s="3"/>
      <c r="O34" s="4"/>
    </row>
    <row r="35" spans="2:15" ht="20.100000000000001" customHeight="1">
      <c r="B35" s="90"/>
      <c r="C35" s="3"/>
      <c r="D35" s="88" t="s">
        <v>265</v>
      </c>
      <c r="E35" s="40">
        <v>18.12</v>
      </c>
      <c r="F35" s="40"/>
      <c r="G35" s="40"/>
      <c r="H35" s="40"/>
      <c r="I35" s="3"/>
      <c r="J35" s="3"/>
      <c r="K35" s="3"/>
      <c r="L35" s="3"/>
      <c r="M35" s="3"/>
      <c r="N35" s="3"/>
      <c r="O35" s="4"/>
    </row>
    <row r="36" spans="2:15" ht="20.100000000000001" customHeight="1">
      <c r="B36" s="90"/>
      <c r="C36" s="3"/>
      <c r="D36" s="2" t="s">
        <v>9</v>
      </c>
      <c r="E36" s="156">
        <v>47.55</v>
      </c>
      <c r="F36" s="156"/>
      <c r="G36" s="40"/>
      <c r="H36" s="40"/>
      <c r="I36" s="3"/>
      <c r="J36" s="3"/>
      <c r="K36" s="3"/>
      <c r="L36" s="3"/>
      <c r="M36" s="3"/>
      <c r="N36" s="3"/>
      <c r="O36" s="4"/>
    </row>
    <row r="37" spans="2:15" ht="20.100000000000001" customHeight="1">
      <c r="B37" s="90"/>
      <c r="C37" s="3"/>
      <c r="D37" s="2" t="s">
        <v>10</v>
      </c>
      <c r="E37" s="40">
        <v>0</v>
      </c>
      <c r="F37" s="40"/>
      <c r="G37" s="40"/>
      <c r="H37" s="40"/>
      <c r="I37" s="3"/>
      <c r="J37" s="3"/>
      <c r="K37" s="3"/>
      <c r="L37" s="3"/>
      <c r="M37" s="3"/>
      <c r="N37" s="3"/>
      <c r="O37" s="4"/>
    </row>
    <row r="38" spans="2:15" ht="20.100000000000001" customHeight="1">
      <c r="B38" s="90"/>
      <c r="C38" s="3"/>
      <c r="D38" s="2" t="s">
        <v>11</v>
      </c>
      <c r="E38" s="40">
        <v>19.12</v>
      </c>
      <c r="F38" s="40"/>
      <c r="G38" s="40"/>
      <c r="H38" s="40"/>
      <c r="I38" s="3"/>
      <c r="J38" s="3"/>
      <c r="K38" s="3"/>
      <c r="L38" s="3"/>
      <c r="M38" s="3"/>
      <c r="N38" s="3"/>
      <c r="O38" s="4"/>
    </row>
    <row r="39" spans="2:15" ht="20.100000000000001" customHeight="1">
      <c r="B39" s="90"/>
      <c r="C39" s="3"/>
      <c r="D39" s="89" t="s">
        <v>12</v>
      </c>
      <c r="E39" s="40">
        <v>10.25</v>
      </c>
      <c r="F39" s="40"/>
      <c r="G39" s="113"/>
      <c r="H39" s="113"/>
      <c r="I39" s="3"/>
      <c r="J39" s="3"/>
      <c r="K39" s="3"/>
      <c r="L39" s="3"/>
      <c r="M39" s="3"/>
      <c r="N39" s="3"/>
      <c r="O39" s="4"/>
    </row>
    <row r="40" spans="2:15" ht="20.100000000000001" customHeight="1" thickBot="1">
      <c r="B40" s="95"/>
      <c r="C40" s="5"/>
      <c r="D40" s="7" t="s">
        <v>13</v>
      </c>
      <c r="E40" s="41">
        <f>E13-E34-E35-E36-E37-E38-E39</f>
        <v>314.73</v>
      </c>
      <c r="F40" s="41"/>
      <c r="G40" s="41"/>
      <c r="H40" s="41"/>
      <c r="I40" s="5"/>
      <c r="J40" s="5"/>
      <c r="K40" s="5"/>
      <c r="L40" s="5"/>
      <c r="M40" s="5"/>
      <c r="N40" s="5"/>
      <c r="O40" s="6"/>
    </row>
    <row r="41" spans="2:15" ht="15" thickBot="1">
      <c r="B41" s="90"/>
      <c r="C41" s="3"/>
      <c r="D41" s="3"/>
      <c r="E41" s="39"/>
      <c r="F41" s="39"/>
      <c r="G41" s="39"/>
      <c r="H41" s="39"/>
      <c r="I41" s="3"/>
      <c r="J41" s="3"/>
      <c r="K41" s="3"/>
      <c r="L41" s="3"/>
      <c r="M41" s="3"/>
      <c r="N41" s="3"/>
      <c r="O41" s="4"/>
    </row>
    <row r="42" spans="2:15" ht="15">
      <c r="B42" s="94" t="s">
        <v>18</v>
      </c>
      <c r="C42" s="13"/>
      <c r="D42" s="13" t="s">
        <v>15</v>
      </c>
      <c r="E42" s="35"/>
      <c r="F42" s="35"/>
      <c r="G42" s="35"/>
      <c r="H42" s="35"/>
      <c r="I42" s="10"/>
      <c r="J42" s="10"/>
      <c r="K42" s="10"/>
      <c r="L42" s="10"/>
      <c r="M42" s="10"/>
      <c r="N42" s="10"/>
      <c r="O42" s="9"/>
    </row>
    <row r="43" spans="2:15" ht="20.100000000000001" customHeight="1">
      <c r="B43" s="90"/>
      <c r="C43" s="3"/>
      <c r="D43" s="89" t="s">
        <v>295</v>
      </c>
      <c r="E43" s="156">
        <v>0</v>
      </c>
      <c r="F43" s="156"/>
      <c r="G43" s="40"/>
      <c r="H43" s="40"/>
      <c r="I43" s="3"/>
      <c r="J43" s="3"/>
      <c r="K43" s="3"/>
      <c r="L43" s="3"/>
      <c r="M43" s="3"/>
      <c r="N43" s="3"/>
      <c r="O43" s="4"/>
    </row>
    <row r="44" spans="2:15" ht="20.100000000000001" customHeight="1">
      <c r="B44" s="90"/>
      <c r="C44" s="3"/>
      <c r="D44" s="2" t="s">
        <v>16</v>
      </c>
      <c r="E44" s="154">
        <f>E13-E45-E46</f>
        <v>441.34300000000002</v>
      </c>
      <c r="F44" s="154"/>
      <c r="G44" s="32"/>
      <c r="H44" s="32"/>
      <c r="I44" s="3"/>
      <c r="J44" s="3"/>
      <c r="K44" s="3"/>
      <c r="L44" s="3"/>
      <c r="M44" s="3"/>
      <c r="N44" s="3"/>
      <c r="O44" s="4"/>
    </row>
    <row r="45" spans="2:15" ht="20.100000000000001" customHeight="1">
      <c r="B45" s="90"/>
      <c r="C45" s="3"/>
      <c r="D45" s="2" t="s">
        <v>24</v>
      </c>
      <c r="E45" s="154">
        <v>321.87700000000001</v>
      </c>
      <c r="F45" s="154"/>
      <c r="G45" s="32"/>
      <c r="H45" s="32"/>
      <c r="I45" s="3"/>
      <c r="J45" s="3"/>
      <c r="K45" s="3"/>
      <c r="L45" s="3"/>
      <c r="M45" s="3"/>
      <c r="N45" s="3"/>
      <c r="O45" s="4"/>
    </row>
    <row r="46" spans="2:15" ht="20.100000000000001" customHeight="1">
      <c r="B46" s="90"/>
      <c r="C46" s="3"/>
      <c r="D46" s="2" t="s">
        <v>81</v>
      </c>
      <c r="E46" s="154">
        <v>21</v>
      </c>
      <c r="F46" s="154"/>
      <c r="G46" s="32"/>
      <c r="H46" s="32"/>
      <c r="I46" s="3"/>
      <c r="J46" s="3"/>
      <c r="K46" s="3"/>
      <c r="L46" s="3"/>
      <c r="M46" s="3"/>
      <c r="N46" s="3"/>
      <c r="O46" s="4"/>
    </row>
    <row r="47" spans="2:15" ht="20.100000000000001" customHeight="1" thickBot="1">
      <c r="B47" s="95"/>
      <c r="C47" s="5"/>
      <c r="D47" s="7" t="s">
        <v>17</v>
      </c>
      <c r="E47" s="34"/>
      <c r="F47" s="34"/>
      <c r="G47" s="34"/>
      <c r="H47" s="34"/>
      <c r="I47" s="5"/>
      <c r="J47" s="5"/>
      <c r="K47" s="5"/>
      <c r="L47" s="5"/>
      <c r="M47" s="5"/>
      <c r="N47" s="5"/>
      <c r="O47" s="6"/>
    </row>
    <row r="48" spans="2:15" ht="15" thickBot="1">
      <c r="B48" s="90"/>
      <c r="C48" s="3"/>
      <c r="D48" s="3"/>
      <c r="E48" s="17"/>
      <c r="F48" s="17"/>
      <c r="G48" s="17"/>
      <c r="H48" s="17"/>
      <c r="I48" s="3"/>
      <c r="J48" s="3"/>
      <c r="K48" s="3"/>
      <c r="L48" s="3"/>
      <c r="M48" s="3"/>
      <c r="N48" s="3"/>
      <c r="O48" s="4"/>
    </row>
    <row r="49" spans="2:15" ht="15">
      <c r="B49" s="94" t="s">
        <v>25</v>
      </c>
      <c r="C49" s="13"/>
      <c r="D49" s="13" t="s">
        <v>86</v>
      </c>
      <c r="E49" s="20"/>
      <c r="F49" s="20"/>
      <c r="G49" s="20"/>
      <c r="H49" s="20"/>
      <c r="I49" s="10"/>
      <c r="J49" s="10"/>
      <c r="K49" s="10"/>
      <c r="L49" s="10"/>
      <c r="M49" s="10"/>
      <c r="N49" s="10"/>
      <c r="O49" s="9"/>
    </row>
    <row r="50" spans="2:15" ht="20.100000000000001" customHeight="1">
      <c r="B50" s="90"/>
      <c r="C50" s="3"/>
      <c r="D50" s="89" t="s">
        <v>296</v>
      </c>
      <c r="E50" s="32">
        <v>10</v>
      </c>
      <c r="F50" s="32"/>
      <c r="G50" s="32"/>
      <c r="H50" s="112"/>
      <c r="I50" s="3"/>
      <c r="J50" s="3"/>
      <c r="K50" s="3"/>
      <c r="L50" s="3"/>
      <c r="M50" s="3"/>
      <c r="N50" s="3"/>
      <c r="O50" s="4"/>
    </row>
    <row r="51" spans="2:15" ht="20.100000000000001" customHeight="1">
      <c r="B51" s="90"/>
      <c r="C51" s="3"/>
      <c r="D51" s="89" t="s">
        <v>297</v>
      </c>
      <c r="E51" s="32">
        <v>6</v>
      </c>
      <c r="F51" s="32"/>
      <c r="G51" s="32"/>
      <c r="H51" s="32"/>
      <c r="I51" s="3"/>
      <c r="J51" s="3"/>
      <c r="K51" s="3"/>
      <c r="L51" s="3"/>
      <c r="M51" s="3"/>
      <c r="N51" s="3"/>
      <c r="O51" s="4"/>
    </row>
    <row r="52" spans="2:15" ht="20.100000000000001" customHeight="1">
      <c r="B52" s="90"/>
      <c r="C52" s="3"/>
      <c r="D52" s="89" t="s">
        <v>298</v>
      </c>
      <c r="E52" s="32">
        <v>4</v>
      </c>
      <c r="F52" s="32"/>
      <c r="G52" s="32"/>
      <c r="H52" s="32"/>
      <c r="I52" s="3"/>
      <c r="J52" s="3"/>
      <c r="K52" s="3"/>
      <c r="L52" s="3"/>
      <c r="M52" s="3"/>
      <c r="N52" s="3"/>
      <c r="O52" s="4"/>
    </row>
    <row r="53" spans="2:15" ht="20.100000000000001" customHeight="1" thickBot="1">
      <c r="B53" s="95"/>
      <c r="C53" s="5"/>
      <c r="D53" s="5"/>
      <c r="E53" s="21"/>
      <c r="F53" s="21"/>
      <c r="G53" s="21"/>
      <c r="H53" s="21"/>
      <c r="I53" s="5"/>
      <c r="J53" s="5"/>
      <c r="K53" s="5"/>
      <c r="L53" s="5"/>
      <c r="M53" s="5"/>
      <c r="N53" s="5"/>
      <c r="O53" s="6"/>
    </row>
    <row r="54" spans="2:15" ht="15" thickBot="1">
      <c r="B54" s="90"/>
      <c r="C54" s="3"/>
      <c r="D54" s="3"/>
      <c r="E54" s="17"/>
      <c r="F54" s="17"/>
      <c r="G54" s="17"/>
      <c r="H54" s="17"/>
      <c r="I54" s="3"/>
      <c r="J54" s="3"/>
      <c r="K54" s="3"/>
      <c r="L54" s="3"/>
      <c r="M54" s="3"/>
      <c r="N54" s="3"/>
      <c r="O54" s="4"/>
    </row>
    <row r="55" spans="2:15" ht="15">
      <c r="B55" s="91" t="s">
        <v>31</v>
      </c>
      <c r="C55" s="12"/>
      <c r="D55" s="12" t="s">
        <v>30</v>
      </c>
      <c r="E55" s="111"/>
      <c r="F55" s="18"/>
      <c r="G55" s="18"/>
      <c r="H55" s="18"/>
      <c r="I55" s="8"/>
      <c r="J55" s="8"/>
      <c r="K55" s="8"/>
      <c r="L55" s="8"/>
      <c r="M55" s="8"/>
      <c r="N55" s="8"/>
      <c r="O55" s="9"/>
    </row>
    <row r="56" spans="2:15" ht="30" customHeight="1">
      <c r="B56" s="92"/>
      <c r="C56" s="26"/>
      <c r="D56" s="89" t="s">
        <v>299</v>
      </c>
      <c r="E56" s="22">
        <v>0.86240000000000006</v>
      </c>
      <c r="F56" s="22"/>
      <c r="G56" s="22"/>
      <c r="H56" s="122"/>
      <c r="I56" s="2"/>
      <c r="J56" s="2"/>
      <c r="K56" s="2"/>
      <c r="L56" s="2"/>
      <c r="M56" s="85"/>
      <c r="N56" s="80"/>
      <c r="O56" s="4"/>
    </row>
    <row r="57" spans="2:15" ht="30" customHeight="1">
      <c r="B57" s="92"/>
      <c r="C57" s="26"/>
      <c r="D57" s="89" t="s">
        <v>300</v>
      </c>
      <c r="E57" s="22">
        <v>2.3800000000000002E-2</v>
      </c>
      <c r="F57" s="22"/>
      <c r="G57" s="22"/>
      <c r="H57" s="122"/>
      <c r="I57" s="2"/>
      <c r="J57" s="2"/>
      <c r="K57" s="2"/>
      <c r="L57" s="2"/>
      <c r="M57" s="85"/>
      <c r="N57" s="80"/>
      <c r="O57" s="4"/>
    </row>
    <row r="58" spans="2:15" ht="30" customHeight="1">
      <c r="B58" s="92"/>
      <c r="C58" s="26"/>
      <c r="D58" s="89" t="s">
        <v>301</v>
      </c>
      <c r="E58" s="22">
        <v>6.6100000000000006E-2</v>
      </c>
      <c r="F58" s="22"/>
      <c r="G58" s="22"/>
      <c r="H58" s="122"/>
      <c r="I58" s="2"/>
      <c r="J58" s="2"/>
      <c r="K58" s="2"/>
      <c r="L58" s="2"/>
      <c r="M58" s="85"/>
      <c r="N58" s="80"/>
      <c r="O58" s="4"/>
    </row>
    <row r="59" spans="2:15">
      <c r="B59" s="92"/>
      <c r="C59" s="26"/>
      <c r="D59" s="89" t="s">
        <v>302</v>
      </c>
      <c r="E59" s="22">
        <v>2.9100000000000001E-2</v>
      </c>
      <c r="F59" s="22"/>
      <c r="G59" s="22"/>
      <c r="H59" s="122"/>
      <c r="I59" s="2"/>
      <c r="J59" s="2"/>
      <c r="K59" s="2"/>
      <c r="L59" s="2"/>
      <c r="M59" s="85"/>
      <c r="N59" s="80"/>
      <c r="O59" s="4"/>
    </row>
    <row r="60" spans="2:15">
      <c r="B60" s="92"/>
      <c r="C60" s="26"/>
      <c r="D60" s="89" t="s">
        <v>303</v>
      </c>
      <c r="E60" s="22">
        <v>1.8499999999999999E-2</v>
      </c>
      <c r="F60" s="22"/>
      <c r="G60" s="22"/>
      <c r="H60" s="122"/>
      <c r="I60" s="2"/>
      <c r="J60" s="2"/>
      <c r="K60" s="2"/>
      <c r="L60" s="2"/>
      <c r="M60" s="85"/>
      <c r="N60" s="80"/>
      <c r="O60" s="4"/>
    </row>
    <row r="61" spans="2:15" ht="15" thickBot="1">
      <c r="B61" s="95"/>
      <c r="C61" s="5"/>
      <c r="D61" s="5"/>
      <c r="E61" s="110"/>
      <c r="F61" s="21"/>
      <c r="G61" s="21"/>
      <c r="H61" s="21"/>
      <c r="I61" s="5"/>
      <c r="J61" s="5"/>
      <c r="K61" s="5"/>
      <c r="L61" s="5"/>
      <c r="M61" s="5"/>
      <c r="N61" s="5"/>
      <c r="O61" s="6"/>
    </row>
    <row r="62" spans="2:15" ht="30" customHeight="1">
      <c r="B62" s="94" t="s">
        <v>32</v>
      </c>
      <c r="C62" s="13"/>
      <c r="D62" s="13" t="s">
        <v>19</v>
      </c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9"/>
    </row>
    <row r="63" spans="2:15" ht="30" customHeight="1">
      <c r="B63" s="90"/>
      <c r="C63" s="3"/>
      <c r="D63" s="89" t="s">
        <v>304</v>
      </c>
      <c r="E63" s="118">
        <v>100.87</v>
      </c>
      <c r="F63" s="32"/>
      <c r="G63" s="32"/>
      <c r="H63" s="32"/>
      <c r="I63" s="3"/>
      <c r="J63" s="3"/>
      <c r="K63" s="3"/>
      <c r="L63" s="3"/>
      <c r="M63" s="3"/>
      <c r="N63" s="3"/>
      <c r="O63" s="4"/>
    </row>
    <row r="64" spans="2:15" ht="39.950000000000003" customHeight="1">
      <c r="B64" s="90"/>
      <c r="C64" s="3"/>
      <c r="D64" s="89" t="s">
        <v>305</v>
      </c>
      <c r="E64" s="118">
        <v>85.69</v>
      </c>
      <c r="F64" s="32"/>
      <c r="G64" s="32"/>
      <c r="H64" s="32"/>
      <c r="I64" s="3"/>
      <c r="J64" s="3"/>
      <c r="K64" s="3"/>
      <c r="L64" s="3"/>
      <c r="M64" s="3"/>
      <c r="N64" s="3"/>
      <c r="O64" s="4"/>
    </row>
    <row r="65" spans="2:15" ht="33.75" customHeight="1">
      <c r="B65" s="90"/>
      <c r="C65" s="3"/>
      <c r="D65" s="89" t="s">
        <v>306</v>
      </c>
      <c r="E65" s="118">
        <f>E63-E64</f>
        <v>15.180000000000007</v>
      </c>
      <c r="F65" s="32"/>
      <c r="G65" s="32"/>
      <c r="H65" s="32"/>
      <c r="I65" s="3"/>
      <c r="J65" s="3"/>
      <c r="K65" s="3"/>
      <c r="L65" s="3"/>
      <c r="M65" s="3"/>
      <c r="N65" s="3"/>
      <c r="O65" s="4"/>
    </row>
    <row r="66" spans="2:15" ht="27.75" customHeight="1">
      <c r="B66" s="90"/>
      <c r="C66" s="43"/>
      <c r="D66" s="89" t="s">
        <v>209</v>
      </c>
      <c r="E66" s="109">
        <v>15.91</v>
      </c>
      <c r="F66" s="79" t="s">
        <v>307</v>
      </c>
      <c r="G66" s="79"/>
      <c r="H66" s="79"/>
      <c r="I66" s="3"/>
      <c r="J66" s="3"/>
      <c r="K66" s="3"/>
      <c r="L66" s="3"/>
      <c r="M66" s="3"/>
      <c r="N66" s="3"/>
      <c r="O66" s="4"/>
    </row>
    <row r="67" spans="2:15" ht="27" customHeight="1" thickBot="1">
      <c r="B67" s="95"/>
      <c r="C67" s="44"/>
      <c r="D67" s="25" t="s">
        <v>210</v>
      </c>
      <c r="E67" s="114">
        <v>1.0426</v>
      </c>
      <c r="F67" s="64"/>
      <c r="G67" s="64"/>
      <c r="H67" s="64"/>
      <c r="I67" s="5"/>
      <c r="J67" s="5"/>
      <c r="K67" s="5"/>
      <c r="L67" s="5"/>
      <c r="M67" s="5"/>
      <c r="N67" s="5"/>
      <c r="O67" s="6"/>
    </row>
    <row r="68" spans="2:15" ht="25.5" customHeight="1">
      <c r="B68" s="97" t="s">
        <v>82</v>
      </c>
      <c r="C68" s="42"/>
      <c r="D68" s="42" t="s">
        <v>26</v>
      </c>
      <c r="E68" s="39"/>
      <c r="F68" s="39"/>
      <c r="G68" s="39"/>
      <c r="H68" s="39"/>
      <c r="I68" s="3"/>
      <c r="J68" s="3"/>
      <c r="K68" s="3"/>
      <c r="L68" s="3"/>
      <c r="M68" s="3"/>
      <c r="N68" s="3"/>
      <c r="O68" s="4"/>
    </row>
    <row r="69" spans="2:15" ht="9" customHeight="1">
      <c r="B69" s="90"/>
      <c r="C69" s="3"/>
      <c r="D69" s="3"/>
      <c r="E69" s="39"/>
      <c r="F69" s="39"/>
      <c r="G69" s="39"/>
      <c r="H69" s="39"/>
      <c r="I69" s="3"/>
      <c r="J69" s="3"/>
      <c r="K69" s="3"/>
      <c r="L69" s="3"/>
      <c r="M69" s="3"/>
      <c r="N69" s="3"/>
      <c r="O69" s="4"/>
    </row>
    <row r="70" spans="2:15" ht="17.25" customHeight="1">
      <c r="B70" s="90"/>
      <c r="C70" s="3"/>
      <c r="D70" s="88" t="s">
        <v>77</v>
      </c>
      <c r="E70" s="65">
        <v>35.299999999999997</v>
      </c>
      <c r="F70" s="65"/>
      <c r="G70" s="65"/>
      <c r="H70" s="65"/>
      <c r="I70" s="3"/>
      <c r="J70" s="3"/>
      <c r="K70" s="3"/>
      <c r="L70" s="3"/>
      <c r="M70" s="3"/>
      <c r="N70" s="3"/>
      <c r="O70" s="4"/>
    </row>
    <row r="71" spans="2:15" ht="21" customHeight="1">
      <c r="B71" s="90"/>
      <c r="C71" s="3"/>
      <c r="D71" s="88" t="s">
        <v>27</v>
      </c>
      <c r="E71" s="65">
        <v>106.495</v>
      </c>
      <c r="F71" s="65"/>
      <c r="G71" s="65"/>
      <c r="H71" s="65"/>
      <c r="I71" s="3"/>
      <c r="J71" s="3"/>
      <c r="K71" s="3"/>
      <c r="L71" s="3"/>
      <c r="M71" s="3"/>
      <c r="N71" s="3"/>
      <c r="O71" s="4"/>
    </row>
    <row r="72" spans="2:15" ht="48" customHeight="1" thickBot="1">
      <c r="B72" s="95"/>
      <c r="C72" s="5"/>
      <c r="D72" s="25" t="s">
        <v>258</v>
      </c>
      <c r="E72" s="66">
        <v>130</v>
      </c>
      <c r="F72" s="66"/>
      <c r="G72" s="66"/>
      <c r="H72" s="115"/>
      <c r="I72" s="5"/>
      <c r="J72" s="5"/>
      <c r="K72" s="5"/>
      <c r="L72" s="5"/>
      <c r="M72" s="5"/>
      <c r="N72" s="5"/>
      <c r="O72" s="6"/>
    </row>
    <row r="73" spans="2:15" ht="15" thickBot="1">
      <c r="B73" s="90"/>
      <c r="C73" s="3"/>
      <c r="D73" s="3"/>
      <c r="E73" s="17"/>
      <c r="F73" s="17"/>
      <c r="G73" s="17"/>
      <c r="H73" s="17"/>
      <c r="I73" s="3"/>
      <c r="J73" s="3"/>
      <c r="K73" s="3"/>
      <c r="L73" s="3"/>
      <c r="M73" s="3"/>
      <c r="N73" s="3"/>
      <c r="O73" s="4"/>
    </row>
    <row r="74" spans="2:15" ht="15">
      <c r="B74" s="98" t="s">
        <v>83</v>
      </c>
      <c r="C74" s="28"/>
      <c r="D74" s="174" t="s">
        <v>20</v>
      </c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6"/>
    </row>
    <row r="75" spans="2:15" s="84" customFormat="1" ht="60" customHeight="1">
      <c r="B75" s="164" t="s">
        <v>87</v>
      </c>
      <c r="C75" s="165" t="s">
        <v>28</v>
      </c>
      <c r="D75" s="166" t="s">
        <v>259</v>
      </c>
      <c r="E75" s="165" t="s">
        <v>21</v>
      </c>
      <c r="F75" s="168" t="s">
        <v>84</v>
      </c>
      <c r="G75" s="169"/>
      <c r="H75" s="169"/>
      <c r="I75" s="121" t="s">
        <v>22</v>
      </c>
      <c r="J75" s="121" t="s">
        <v>257</v>
      </c>
      <c r="K75" s="121" t="s">
        <v>85</v>
      </c>
      <c r="L75" s="121" t="s">
        <v>23</v>
      </c>
      <c r="M75" s="172" t="s">
        <v>263</v>
      </c>
      <c r="N75" s="172" t="s">
        <v>264</v>
      </c>
      <c r="O75" s="170" t="s">
        <v>78</v>
      </c>
    </row>
    <row r="76" spans="2:15" s="84" customFormat="1" ht="36" customHeight="1">
      <c r="B76" s="164"/>
      <c r="C76" s="165"/>
      <c r="D76" s="167"/>
      <c r="E76" s="165"/>
      <c r="F76" s="121" t="s">
        <v>260</v>
      </c>
      <c r="G76" s="121" t="s">
        <v>261</v>
      </c>
      <c r="H76" s="121" t="s">
        <v>262</v>
      </c>
      <c r="I76" s="121" t="s">
        <v>256</v>
      </c>
      <c r="J76" s="121" t="s">
        <v>256</v>
      </c>
      <c r="K76" s="121" t="s">
        <v>255</v>
      </c>
      <c r="L76" s="121" t="s">
        <v>251</v>
      </c>
      <c r="M76" s="173"/>
      <c r="N76" s="173"/>
      <c r="O76" s="171"/>
    </row>
    <row r="77" spans="2:15" ht="15" customHeight="1">
      <c r="B77" s="157" t="s">
        <v>88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63"/>
    </row>
    <row r="78" spans="2:15" ht="15" customHeight="1">
      <c r="B78" s="157" t="s">
        <v>318</v>
      </c>
      <c r="C78" s="15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2:15" ht="15" customHeight="1" thickBot="1">
      <c r="B79" s="102"/>
      <c r="C79" s="146" t="s">
        <v>319</v>
      </c>
      <c r="D79" s="146" t="s">
        <v>322</v>
      </c>
      <c r="E79" s="104">
        <v>1</v>
      </c>
      <c r="F79" s="101">
        <f>L79*115</f>
        <v>39.1</v>
      </c>
      <c r="G79" s="101">
        <f>L79*105</f>
        <v>35.700000000000003</v>
      </c>
      <c r="H79" s="103">
        <v>0.3</v>
      </c>
      <c r="I79" s="103">
        <v>0.55500000000000005</v>
      </c>
      <c r="J79" s="100">
        <v>0.499</v>
      </c>
      <c r="K79" s="101">
        <f>J79/0.0019</f>
        <v>262.63157894736844</v>
      </c>
      <c r="L79" s="105">
        <v>0.34</v>
      </c>
      <c r="M79" s="147">
        <v>22.177040000000002</v>
      </c>
      <c r="N79" s="147">
        <v>83.051969</v>
      </c>
      <c r="O79" s="106">
        <v>10</v>
      </c>
    </row>
    <row r="80" spans="2:15" ht="15" customHeight="1" thickBot="1">
      <c r="B80" s="102"/>
      <c r="C80" s="146" t="s">
        <v>267</v>
      </c>
      <c r="D80" s="146" t="s">
        <v>322</v>
      </c>
      <c r="E80" s="104">
        <v>1</v>
      </c>
      <c r="F80" s="103">
        <v>20</v>
      </c>
      <c r="G80" s="103">
        <v>20</v>
      </c>
      <c r="H80" s="103">
        <v>3</v>
      </c>
      <c r="I80" s="103">
        <v>1.2629999999999999</v>
      </c>
      <c r="J80" s="100">
        <v>1.111</v>
      </c>
      <c r="K80" s="101">
        <f t="shared" ref="K80:K142" si="0">J80/0.0019</f>
        <v>584.73684210526312</v>
      </c>
      <c r="L80" s="105">
        <v>1.5</v>
      </c>
      <c r="M80" s="147">
        <v>22.171101</v>
      </c>
      <c r="N80" s="147">
        <v>83.050089</v>
      </c>
      <c r="O80" s="106">
        <v>1</v>
      </c>
    </row>
    <row r="81" spans="2:15" ht="15" customHeight="1" thickBot="1">
      <c r="B81" s="102"/>
      <c r="C81" s="146" t="s">
        <v>319</v>
      </c>
      <c r="D81" s="146" t="s">
        <v>323</v>
      </c>
      <c r="E81" s="104">
        <v>1</v>
      </c>
      <c r="F81" s="101">
        <f t="shared" ref="F81:F104" si="1">L81*115</f>
        <v>32.544999999999995</v>
      </c>
      <c r="G81" s="101">
        <f t="shared" ref="G81:G104" si="2">L81*105</f>
        <v>29.714999999999996</v>
      </c>
      <c r="H81" s="103">
        <v>0.3</v>
      </c>
      <c r="I81" s="103">
        <v>0.27800000000000002</v>
      </c>
      <c r="J81" s="100">
        <v>0.255</v>
      </c>
      <c r="K81" s="101">
        <f t="shared" si="0"/>
        <v>134.21052631578948</v>
      </c>
      <c r="L81" s="105">
        <v>0.28299999999999997</v>
      </c>
      <c r="M81" s="147">
        <v>22.175018999999999</v>
      </c>
      <c r="N81" s="147">
        <v>83.058389000000005</v>
      </c>
      <c r="O81" s="106">
        <v>1</v>
      </c>
    </row>
    <row r="82" spans="2:15" ht="15" customHeight="1" thickBot="1">
      <c r="B82" s="102"/>
      <c r="C82" s="146" t="s">
        <v>319</v>
      </c>
      <c r="D82" s="146" t="s">
        <v>324</v>
      </c>
      <c r="E82" s="104">
        <v>1</v>
      </c>
      <c r="F82" s="101">
        <f t="shared" si="1"/>
        <v>69.804999999999993</v>
      </c>
      <c r="G82" s="101">
        <f t="shared" si="2"/>
        <v>63.734999999999999</v>
      </c>
      <c r="H82" s="103">
        <v>0.3</v>
      </c>
      <c r="I82" s="103">
        <v>0.55500000000000005</v>
      </c>
      <c r="J82" s="100">
        <v>0.499</v>
      </c>
      <c r="K82" s="101">
        <f t="shared" si="0"/>
        <v>262.63157894736844</v>
      </c>
      <c r="L82" s="105">
        <v>0.60699999999999998</v>
      </c>
      <c r="M82" s="147">
        <v>22.169629</v>
      </c>
      <c r="N82" s="147">
        <v>83.040620000000004</v>
      </c>
      <c r="O82" s="106">
        <v>1</v>
      </c>
    </row>
    <row r="83" spans="2:15" ht="15" customHeight="1" thickBot="1">
      <c r="B83" s="102"/>
      <c r="C83" s="146" t="s">
        <v>270</v>
      </c>
      <c r="D83" s="146" t="s">
        <v>325</v>
      </c>
      <c r="E83" s="104">
        <v>1</v>
      </c>
      <c r="F83" s="101">
        <f t="shared" si="1"/>
        <v>78.2</v>
      </c>
      <c r="G83" s="101">
        <f t="shared" si="2"/>
        <v>71.400000000000006</v>
      </c>
      <c r="H83" s="103">
        <v>0.3</v>
      </c>
      <c r="I83" s="103">
        <v>0.55500000000000005</v>
      </c>
      <c r="J83" s="100">
        <v>0.499</v>
      </c>
      <c r="K83" s="101">
        <f t="shared" si="0"/>
        <v>262.63157894736844</v>
      </c>
      <c r="L83" s="105">
        <v>0.68</v>
      </c>
      <c r="M83" s="147">
        <v>22.169249000000001</v>
      </c>
      <c r="N83" s="147">
        <v>83.058099999999996</v>
      </c>
      <c r="O83" s="106">
        <v>1</v>
      </c>
    </row>
    <row r="84" spans="2:15" ht="15" customHeight="1" thickBot="1">
      <c r="B84" s="102"/>
      <c r="C84" s="146" t="s">
        <v>320</v>
      </c>
      <c r="D84" s="146" t="s">
        <v>326</v>
      </c>
      <c r="E84" s="104">
        <v>1</v>
      </c>
      <c r="F84" s="101">
        <f t="shared" si="1"/>
        <v>40.94</v>
      </c>
      <c r="G84" s="101">
        <f t="shared" si="2"/>
        <v>37.379999999999995</v>
      </c>
      <c r="H84" s="103">
        <v>0.3</v>
      </c>
      <c r="I84" s="103">
        <v>0.28899999999999998</v>
      </c>
      <c r="J84" s="100">
        <v>0.26299</v>
      </c>
      <c r="K84" s="101">
        <f t="shared" si="0"/>
        <v>138.41578947368421</v>
      </c>
      <c r="L84" s="105">
        <v>0.35599999999999998</v>
      </c>
      <c r="M84" s="147">
        <v>22.176068999999998</v>
      </c>
      <c r="N84" s="147">
        <v>83.038494</v>
      </c>
      <c r="O84" s="106">
        <v>1</v>
      </c>
    </row>
    <row r="85" spans="2:15" ht="15" customHeight="1" thickBot="1">
      <c r="B85" s="102"/>
      <c r="C85" s="146" t="s">
        <v>320</v>
      </c>
      <c r="D85" s="146" t="s">
        <v>326</v>
      </c>
      <c r="E85" s="104">
        <v>1</v>
      </c>
      <c r="F85" s="101">
        <f t="shared" si="1"/>
        <v>39.559999999999995</v>
      </c>
      <c r="G85" s="101">
        <f t="shared" si="2"/>
        <v>36.119999999999997</v>
      </c>
      <c r="H85" s="103">
        <v>0.3</v>
      </c>
      <c r="I85" s="103">
        <v>0.28899999999999998</v>
      </c>
      <c r="J85" s="100">
        <v>0.26299</v>
      </c>
      <c r="K85" s="101">
        <f t="shared" si="0"/>
        <v>138.41578947368421</v>
      </c>
      <c r="L85" s="105">
        <v>0.34399999999999997</v>
      </c>
      <c r="M85" s="147">
        <v>22.176024999999999</v>
      </c>
      <c r="N85" s="147">
        <v>83.038875000000004</v>
      </c>
      <c r="O85" s="106">
        <v>1</v>
      </c>
    </row>
    <row r="86" spans="2:15" ht="15" customHeight="1" thickBot="1">
      <c r="B86" s="102"/>
      <c r="C86" s="146" t="s">
        <v>320</v>
      </c>
      <c r="D86" s="146" t="s">
        <v>327</v>
      </c>
      <c r="E86" s="104">
        <v>1</v>
      </c>
      <c r="F86" s="101">
        <f t="shared" si="1"/>
        <v>159.16</v>
      </c>
      <c r="G86" s="101">
        <f t="shared" si="2"/>
        <v>145.32</v>
      </c>
      <c r="H86" s="103">
        <v>0.3</v>
      </c>
      <c r="I86" s="103">
        <v>0.78900000000000003</v>
      </c>
      <c r="J86" s="100">
        <v>0.72499999999999998</v>
      </c>
      <c r="K86" s="101">
        <f t="shared" si="0"/>
        <v>381.57894736842104</v>
      </c>
      <c r="L86" s="105">
        <v>1.3839999999999999</v>
      </c>
      <c r="M86" s="147">
        <v>22.173410000000001</v>
      </c>
      <c r="N86" s="147">
        <v>83.037103000000002</v>
      </c>
      <c r="O86" s="106">
        <v>1</v>
      </c>
    </row>
    <row r="87" spans="2:15" ht="15" customHeight="1" thickBot="1">
      <c r="B87" s="102"/>
      <c r="C87" s="146" t="s">
        <v>320</v>
      </c>
      <c r="D87" s="146" t="s">
        <v>328</v>
      </c>
      <c r="E87" s="104">
        <v>1</v>
      </c>
      <c r="F87" s="101">
        <f t="shared" si="1"/>
        <v>43.7</v>
      </c>
      <c r="G87" s="101">
        <f t="shared" si="2"/>
        <v>39.9</v>
      </c>
      <c r="H87" s="103">
        <v>0.3</v>
      </c>
      <c r="I87" s="103">
        <v>0.27800000000000002</v>
      </c>
      <c r="J87" s="100">
        <v>0.255</v>
      </c>
      <c r="K87" s="101">
        <f t="shared" si="0"/>
        <v>134.21052631578948</v>
      </c>
      <c r="L87" s="105">
        <v>0.38</v>
      </c>
      <c r="M87" s="147">
        <v>22.181160999999999</v>
      </c>
      <c r="N87" s="147">
        <v>83.061808999999997</v>
      </c>
      <c r="O87" s="106">
        <v>1</v>
      </c>
    </row>
    <row r="88" spans="2:15" ht="15" customHeight="1" thickBot="1">
      <c r="B88" s="102"/>
      <c r="C88" s="146" t="s">
        <v>320</v>
      </c>
      <c r="D88" s="146" t="s">
        <v>329</v>
      </c>
      <c r="E88" s="104">
        <v>1</v>
      </c>
      <c r="F88" s="101">
        <f t="shared" si="1"/>
        <v>44.160000000000004</v>
      </c>
      <c r="G88" s="101">
        <f t="shared" si="2"/>
        <v>40.32</v>
      </c>
      <c r="H88" s="103">
        <v>0.3</v>
      </c>
      <c r="I88" s="103">
        <v>0.27800000000000002</v>
      </c>
      <c r="J88" s="100">
        <v>0.255</v>
      </c>
      <c r="K88" s="101">
        <f t="shared" si="0"/>
        <v>134.21052631578948</v>
      </c>
      <c r="L88" s="105">
        <v>0.38400000000000001</v>
      </c>
      <c r="M88" s="147">
        <v>22.166011000000001</v>
      </c>
      <c r="N88" s="147">
        <v>83.053111999999999</v>
      </c>
      <c r="O88" s="106">
        <v>1</v>
      </c>
    </row>
    <row r="89" spans="2:15" ht="15" customHeight="1" thickBot="1">
      <c r="B89" s="102"/>
      <c r="C89" s="146" t="s">
        <v>320</v>
      </c>
      <c r="D89" s="146" t="s">
        <v>329</v>
      </c>
      <c r="E89" s="104">
        <v>1</v>
      </c>
      <c r="F89" s="101">
        <f t="shared" si="1"/>
        <v>48.99</v>
      </c>
      <c r="G89" s="101">
        <f t="shared" si="2"/>
        <v>44.73</v>
      </c>
      <c r="H89" s="103">
        <v>0.3</v>
      </c>
      <c r="I89" s="103">
        <v>0.55500000000000005</v>
      </c>
      <c r="J89" s="100">
        <v>0.499</v>
      </c>
      <c r="K89" s="101">
        <f t="shared" si="0"/>
        <v>262.63157894736844</v>
      </c>
      <c r="L89" s="105">
        <v>0.42599999999999999</v>
      </c>
      <c r="M89" s="147">
        <v>22.165808999999999</v>
      </c>
      <c r="N89" s="147">
        <v>83.052909999999997</v>
      </c>
      <c r="O89" s="106">
        <v>1</v>
      </c>
    </row>
    <row r="90" spans="2:15" ht="15" customHeight="1" thickBot="1">
      <c r="B90" s="102"/>
      <c r="C90" s="146" t="s">
        <v>320</v>
      </c>
      <c r="D90" s="146" t="s">
        <v>330</v>
      </c>
      <c r="E90" s="104">
        <v>1</v>
      </c>
      <c r="F90" s="101">
        <f t="shared" si="1"/>
        <v>109.82499999999999</v>
      </c>
      <c r="G90" s="101">
        <f t="shared" si="2"/>
        <v>100.27499999999999</v>
      </c>
      <c r="H90" s="103">
        <v>0.3</v>
      </c>
      <c r="I90" s="103">
        <v>0.78900000000000003</v>
      </c>
      <c r="J90" s="100">
        <v>0.72499999999999998</v>
      </c>
      <c r="K90" s="101">
        <f t="shared" si="0"/>
        <v>381.57894736842104</v>
      </c>
      <c r="L90" s="105">
        <v>0.95499999999999996</v>
      </c>
      <c r="M90" s="147">
        <v>22.173508999999999</v>
      </c>
      <c r="N90" s="147">
        <v>83.037104999999997</v>
      </c>
      <c r="O90" s="106">
        <v>1</v>
      </c>
    </row>
    <row r="91" spans="2:15" ht="15" customHeight="1" thickBot="1">
      <c r="B91" s="102"/>
      <c r="C91" s="146" t="s">
        <v>320</v>
      </c>
      <c r="D91" s="146" t="s">
        <v>275</v>
      </c>
      <c r="E91" s="104">
        <v>1</v>
      </c>
      <c r="F91" s="101">
        <f t="shared" si="1"/>
        <v>74.06</v>
      </c>
      <c r="G91" s="101">
        <f t="shared" si="2"/>
        <v>67.62</v>
      </c>
      <c r="H91" s="103">
        <v>0.3</v>
      </c>
      <c r="I91" s="103">
        <v>0.63959999999999995</v>
      </c>
      <c r="J91" s="100">
        <v>0.56930000000000003</v>
      </c>
      <c r="K91" s="101">
        <f t="shared" si="0"/>
        <v>299.63157894736844</v>
      </c>
      <c r="L91" s="105">
        <v>0.64400000000000002</v>
      </c>
      <c r="M91" s="147">
        <v>22.170123</v>
      </c>
      <c r="N91" s="147">
        <v>83.053121000000004</v>
      </c>
      <c r="O91" s="106">
        <v>1</v>
      </c>
    </row>
    <row r="92" spans="2:15" ht="15" customHeight="1" thickBot="1">
      <c r="B92" s="102"/>
      <c r="C92" s="146" t="s">
        <v>320</v>
      </c>
      <c r="D92" s="146" t="s">
        <v>331</v>
      </c>
      <c r="E92" s="104">
        <v>1</v>
      </c>
      <c r="F92" s="101">
        <f t="shared" si="1"/>
        <v>65.664999999999992</v>
      </c>
      <c r="G92" s="101">
        <f t="shared" si="2"/>
        <v>59.954999999999998</v>
      </c>
      <c r="H92" s="103">
        <v>0.3</v>
      </c>
      <c r="I92" s="103">
        <v>0.55500000000000005</v>
      </c>
      <c r="J92" s="100">
        <v>0.499</v>
      </c>
      <c r="K92" s="101">
        <f t="shared" si="0"/>
        <v>262.63157894736844</v>
      </c>
      <c r="L92" s="105">
        <v>0.57099999999999995</v>
      </c>
      <c r="M92" s="147" t="s">
        <v>412</v>
      </c>
      <c r="N92" s="147" t="s">
        <v>413</v>
      </c>
      <c r="O92" s="106">
        <v>1</v>
      </c>
    </row>
    <row r="93" spans="2:15" ht="15" customHeight="1" thickBot="1">
      <c r="B93" s="102"/>
      <c r="C93" s="146" t="s">
        <v>320</v>
      </c>
      <c r="D93" s="146" t="s">
        <v>332</v>
      </c>
      <c r="E93" s="104">
        <v>1</v>
      </c>
      <c r="F93" s="101">
        <f t="shared" si="1"/>
        <v>58.075000000000003</v>
      </c>
      <c r="G93" s="101">
        <f t="shared" si="2"/>
        <v>53.024999999999999</v>
      </c>
      <c r="H93" s="103">
        <v>0.3</v>
      </c>
      <c r="I93" s="103">
        <v>0.55500000000000005</v>
      </c>
      <c r="J93" s="100">
        <v>0.499</v>
      </c>
      <c r="K93" s="101">
        <f t="shared" si="0"/>
        <v>262.63157894736844</v>
      </c>
      <c r="L93" s="105">
        <v>0.505</v>
      </c>
      <c r="M93" s="147">
        <v>22.17324</v>
      </c>
      <c r="N93" s="147">
        <v>83.061148000000003</v>
      </c>
      <c r="O93" s="106">
        <v>1</v>
      </c>
    </row>
    <row r="94" spans="2:15" ht="15" customHeight="1" thickBot="1">
      <c r="B94" s="102"/>
      <c r="C94" s="146" t="s">
        <v>320</v>
      </c>
      <c r="D94" s="146" t="s">
        <v>333</v>
      </c>
      <c r="E94" s="104">
        <v>1</v>
      </c>
      <c r="F94" s="101">
        <f t="shared" si="1"/>
        <v>14.835000000000001</v>
      </c>
      <c r="G94" s="101">
        <f t="shared" si="2"/>
        <v>13.545</v>
      </c>
      <c r="H94" s="103">
        <v>0.3</v>
      </c>
      <c r="I94" s="103">
        <v>0.187</v>
      </c>
      <c r="J94" s="100">
        <v>0.17199999999999999</v>
      </c>
      <c r="K94" s="101">
        <f t="shared" si="0"/>
        <v>90.526315789473671</v>
      </c>
      <c r="L94" s="105">
        <v>0.129</v>
      </c>
      <c r="M94" s="147">
        <v>22.181058</v>
      </c>
      <c r="N94" s="147">
        <v>83.061707999999996</v>
      </c>
      <c r="O94" s="106">
        <v>1</v>
      </c>
    </row>
    <row r="95" spans="2:15" ht="15" customHeight="1" thickBot="1">
      <c r="B95" s="102"/>
      <c r="C95" s="146" t="s">
        <v>320</v>
      </c>
      <c r="D95" s="146" t="s">
        <v>334</v>
      </c>
      <c r="E95" s="104">
        <v>1</v>
      </c>
      <c r="F95" s="101">
        <f t="shared" si="1"/>
        <v>52.21</v>
      </c>
      <c r="G95" s="101">
        <f t="shared" si="2"/>
        <v>47.67</v>
      </c>
      <c r="H95" s="103">
        <v>0.3</v>
      </c>
      <c r="I95" s="103">
        <v>0.4869</v>
      </c>
      <c r="J95" s="100">
        <v>0.43334</v>
      </c>
      <c r="K95" s="101">
        <f t="shared" si="0"/>
        <v>228.07368421052632</v>
      </c>
      <c r="L95" s="105">
        <v>0.45400000000000001</v>
      </c>
      <c r="M95" s="147">
        <v>22.174703999999998</v>
      </c>
      <c r="N95" s="147">
        <v>83.058764999999994</v>
      </c>
      <c r="O95" s="106">
        <v>1</v>
      </c>
    </row>
    <row r="96" spans="2:15" ht="15" customHeight="1" thickBot="1">
      <c r="B96" s="102"/>
      <c r="C96" s="146" t="s">
        <v>320</v>
      </c>
      <c r="D96" s="146" t="s">
        <v>335</v>
      </c>
      <c r="E96" s="104">
        <v>1</v>
      </c>
      <c r="F96" s="101">
        <f t="shared" si="1"/>
        <v>111.66499999999999</v>
      </c>
      <c r="G96" s="101">
        <f t="shared" si="2"/>
        <v>101.955</v>
      </c>
      <c r="H96" s="103">
        <v>0.3</v>
      </c>
      <c r="I96" s="103">
        <v>0.86780000000000002</v>
      </c>
      <c r="J96" s="100">
        <v>0.78969999999999996</v>
      </c>
      <c r="K96" s="101">
        <f t="shared" si="0"/>
        <v>415.63157894736838</v>
      </c>
      <c r="L96" s="105">
        <v>0.97099999999999997</v>
      </c>
      <c r="M96" s="147">
        <v>22.174603999999999</v>
      </c>
      <c r="N96" s="147">
        <v>83.058655000000002</v>
      </c>
      <c r="O96" s="106">
        <v>1</v>
      </c>
    </row>
    <row r="97" spans="2:15" ht="15" customHeight="1" thickBot="1">
      <c r="B97" s="102"/>
      <c r="C97" s="146" t="s">
        <v>320</v>
      </c>
      <c r="D97" s="146" t="s">
        <v>336</v>
      </c>
      <c r="E97" s="104">
        <v>1</v>
      </c>
      <c r="F97" s="101">
        <f t="shared" si="1"/>
        <v>42.78</v>
      </c>
      <c r="G97" s="101">
        <f t="shared" si="2"/>
        <v>39.06</v>
      </c>
      <c r="H97" s="103">
        <v>0.3</v>
      </c>
      <c r="I97" s="103">
        <v>0.36775000000000002</v>
      </c>
      <c r="J97" s="100">
        <v>0.33465</v>
      </c>
      <c r="K97" s="101">
        <f t="shared" si="0"/>
        <v>176.13157894736841</v>
      </c>
      <c r="L97" s="105">
        <v>0.372</v>
      </c>
      <c r="M97" s="147" t="s">
        <v>425</v>
      </c>
      <c r="N97" s="147" t="s">
        <v>426</v>
      </c>
      <c r="O97" s="106">
        <v>1</v>
      </c>
    </row>
    <row r="98" spans="2:15" ht="15" customHeight="1" thickBot="1">
      <c r="B98" s="102"/>
      <c r="C98" s="146" t="s">
        <v>320</v>
      </c>
      <c r="D98" s="146" t="s">
        <v>337</v>
      </c>
      <c r="E98" s="104">
        <v>1</v>
      </c>
      <c r="F98" s="101">
        <f t="shared" si="1"/>
        <v>80.959999999999994</v>
      </c>
      <c r="G98" s="101">
        <f t="shared" si="2"/>
        <v>73.92</v>
      </c>
      <c r="H98" s="103">
        <v>0.3</v>
      </c>
      <c r="I98" s="103">
        <v>0.63959999999999995</v>
      </c>
      <c r="J98" s="100">
        <v>0.56930000000000003</v>
      </c>
      <c r="K98" s="101">
        <f t="shared" si="0"/>
        <v>299.63157894736844</v>
      </c>
      <c r="L98" s="105">
        <v>0.70399999999999996</v>
      </c>
      <c r="M98" s="147" t="s">
        <v>429</v>
      </c>
      <c r="N98" s="147" t="s">
        <v>430</v>
      </c>
      <c r="O98" s="106">
        <v>1</v>
      </c>
    </row>
    <row r="99" spans="2:15" ht="15" customHeight="1" thickBot="1">
      <c r="B99" s="102"/>
      <c r="C99" s="146" t="s">
        <v>320</v>
      </c>
      <c r="D99" s="146" t="s">
        <v>338</v>
      </c>
      <c r="E99" s="104">
        <v>1</v>
      </c>
      <c r="F99" s="101">
        <f t="shared" si="1"/>
        <v>91.77000000000001</v>
      </c>
      <c r="G99" s="101">
        <f t="shared" si="2"/>
        <v>83.79</v>
      </c>
      <c r="H99" s="103">
        <v>0.3</v>
      </c>
      <c r="I99" s="103">
        <v>0.63959999999999995</v>
      </c>
      <c r="J99" s="100">
        <v>0.56930000000000003</v>
      </c>
      <c r="K99" s="101">
        <f t="shared" si="0"/>
        <v>299.63157894736844</v>
      </c>
      <c r="L99" s="105">
        <v>0.79800000000000004</v>
      </c>
      <c r="M99" s="147">
        <v>22.176176999999999</v>
      </c>
      <c r="N99" s="147">
        <v>83.038596999999996</v>
      </c>
      <c r="O99" s="106">
        <v>1</v>
      </c>
    </row>
    <row r="100" spans="2:15" ht="15" customHeight="1" thickBot="1">
      <c r="B100" s="102"/>
      <c r="C100" s="146" t="s">
        <v>320</v>
      </c>
      <c r="D100" s="146" t="s">
        <v>339</v>
      </c>
      <c r="E100" s="104">
        <v>1</v>
      </c>
      <c r="F100" s="101">
        <f t="shared" si="1"/>
        <v>58.19</v>
      </c>
      <c r="G100" s="101">
        <f t="shared" si="2"/>
        <v>53.13</v>
      </c>
      <c r="H100" s="103">
        <v>0.3</v>
      </c>
      <c r="I100" s="103">
        <v>0.4869</v>
      </c>
      <c r="J100" s="100">
        <v>0.43334</v>
      </c>
      <c r="K100" s="101">
        <f t="shared" si="0"/>
        <v>228.07368421052632</v>
      </c>
      <c r="L100" s="105">
        <v>0.50600000000000001</v>
      </c>
      <c r="M100" s="147">
        <v>22.181256000000001</v>
      </c>
      <c r="N100" s="147">
        <v>83.054280000000006</v>
      </c>
      <c r="O100" s="106">
        <v>1</v>
      </c>
    </row>
    <row r="101" spans="2:15" ht="15" customHeight="1" thickBot="1">
      <c r="B101" s="102"/>
      <c r="C101" s="146" t="s">
        <v>320</v>
      </c>
      <c r="D101" s="146" t="s">
        <v>340</v>
      </c>
      <c r="E101" s="104">
        <v>1</v>
      </c>
      <c r="F101" s="101">
        <f t="shared" si="1"/>
        <v>67.504999999999995</v>
      </c>
      <c r="G101" s="101">
        <f t="shared" si="2"/>
        <v>61.634999999999998</v>
      </c>
      <c r="H101" s="103">
        <v>0.3</v>
      </c>
      <c r="I101" s="103">
        <v>0.4869</v>
      </c>
      <c r="J101" s="100">
        <v>0.43334</v>
      </c>
      <c r="K101" s="101">
        <f t="shared" si="0"/>
        <v>228.07368421052632</v>
      </c>
      <c r="L101" s="105">
        <v>0.58699999999999997</v>
      </c>
      <c r="M101" s="147" t="s">
        <v>435</v>
      </c>
      <c r="N101" s="147" t="s">
        <v>436</v>
      </c>
      <c r="O101" s="106">
        <v>1</v>
      </c>
    </row>
    <row r="102" spans="2:15" ht="15" customHeight="1" thickBot="1">
      <c r="B102" s="102"/>
      <c r="C102" s="146" t="s">
        <v>320</v>
      </c>
      <c r="D102" s="146" t="s">
        <v>341</v>
      </c>
      <c r="E102" s="104">
        <v>1</v>
      </c>
      <c r="F102" s="101">
        <f t="shared" si="1"/>
        <v>157.32000000000002</v>
      </c>
      <c r="G102" s="101">
        <f t="shared" si="2"/>
        <v>143.64000000000001</v>
      </c>
      <c r="H102" s="103">
        <v>0.3</v>
      </c>
      <c r="I102" s="103">
        <v>0.86780000000000002</v>
      </c>
      <c r="J102" s="100">
        <v>0.78969999999999996</v>
      </c>
      <c r="K102" s="101">
        <f t="shared" si="0"/>
        <v>415.63157894736838</v>
      </c>
      <c r="L102" s="105">
        <v>1.3680000000000001</v>
      </c>
      <c r="M102" s="147" t="s">
        <v>438</v>
      </c>
      <c r="N102" s="147" t="s">
        <v>439</v>
      </c>
      <c r="O102" s="106">
        <v>1</v>
      </c>
    </row>
    <row r="103" spans="2:15" ht="15" customHeight="1" thickBot="1">
      <c r="B103" s="102"/>
      <c r="C103" s="146" t="s">
        <v>320</v>
      </c>
      <c r="D103" s="146" t="s">
        <v>342</v>
      </c>
      <c r="E103" s="104">
        <v>1</v>
      </c>
      <c r="F103" s="101">
        <f t="shared" si="1"/>
        <v>93.035000000000011</v>
      </c>
      <c r="G103" s="101">
        <f t="shared" si="2"/>
        <v>84.945000000000007</v>
      </c>
      <c r="H103" s="103">
        <v>0.3</v>
      </c>
      <c r="I103" s="103">
        <v>0.63959999999999995</v>
      </c>
      <c r="J103" s="100">
        <v>0.56930000000000003</v>
      </c>
      <c r="K103" s="101">
        <f t="shared" si="0"/>
        <v>299.63157894736844</v>
      </c>
      <c r="L103" s="105">
        <v>0.80900000000000005</v>
      </c>
      <c r="M103" s="147">
        <v>22.173580000000001</v>
      </c>
      <c r="N103" s="147">
        <v>83.041381999999999</v>
      </c>
      <c r="O103" s="106">
        <v>1</v>
      </c>
    </row>
    <row r="104" spans="2:15" ht="15" customHeight="1" thickBot="1">
      <c r="B104" s="102"/>
      <c r="C104" s="146" t="s">
        <v>320</v>
      </c>
      <c r="D104" s="146" t="s">
        <v>343</v>
      </c>
      <c r="E104" s="104">
        <v>1</v>
      </c>
      <c r="F104" s="101">
        <f t="shared" si="1"/>
        <v>139.60999999999999</v>
      </c>
      <c r="G104" s="101">
        <f t="shared" si="2"/>
        <v>127.47</v>
      </c>
      <c r="H104" s="103">
        <v>0.3</v>
      </c>
      <c r="I104" s="103">
        <v>0.86780000000000002</v>
      </c>
      <c r="J104" s="100">
        <v>0.78969999999999996</v>
      </c>
      <c r="K104" s="101">
        <f t="shared" si="0"/>
        <v>415.63157894736838</v>
      </c>
      <c r="L104" s="105">
        <v>1.214</v>
      </c>
      <c r="M104" s="147">
        <v>22.180019999999999</v>
      </c>
      <c r="N104" s="147">
        <v>83.049521999999996</v>
      </c>
      <c r="O104" s="106">
        <v>1</v>
      </c>
    </row>
    <row r="105" spans="2:15" ht="15" customHeight="1" thickBot="1">
      <c r="B105" s="102"/>
      <c r="C105" s="146" t="s">
        <v>267</v>
      </c>
      <c r="D105" s="146" t="s">
        <v>344</v>
      </c>
      <c r="E105" s="104">
        <v>1</v>
      </c>
      <c r="F105" s="103">
        <v>20</v>
      </c>
      <c r="G105" s="103">
        <v>20</v>
      </c>
      <c r="H105" s="103">
        <v>3</v>
      </c>
      <c r="I105" s="103">
        <v>1.2629999999999999</v>
      </c>
      <c r="J105" s="100">
        <v>1.111</v>
      </c>
      <c r="K105" s="101">
        <f t="shared" si="0"/>
        <v>584.73684210526312</v>
      </c>
      <c r="L105" s="105">
        <v>1.5</v>
      </c>
      <c r="M105" s="147" t="s">
        <v>447</v>
      </c>
      <c r="N105" s="147" t="s">
        <v>448</v>
      </c>
      <c r="O105" s="106">
        <v>1</v>
      </c>
    </row>
    <row r="106" spans="2:15" ht="15" customHeight="1" thickBot="1">
      <c r="B106" s="102"/>
      <c r="C106" s="146" t="s">
        <v>320</v>
      </c>
      <c r="D106" s="146" t="s">
        <v>274</v>
      </c>
      <c r="E106" s="104">
        <v>1</v>
      </c>
      <c r="F106" s="101">
        <f>L106*115</f>
        <v>54.97</v>
      </c>
      <c r="G106" s="101">
        <f>L106*105</f>
        <v>50.19</v>
      </c>
      <c r="H106" s="103">
        <v>0.3</v>
      </c>
      <c r="I106" s="103">
        <v>0.4869</v>
      </c>
      <c r="J106" s="100">
        <v>0.43334</v>
      </c>
      <c r="K106" s="101">
        <f t="shared" si="0"/>
        <v>228.07368421052632</v>
      </c>
      <c r="L106" s="105">
        <v>0.47799999999999998</v>
      </c>
      <c r="M106" s="147" t="s">
        <v>449</v>
      </c>
      <c r="N106" s="147" t="s">
        <v>450</v>
      </c>
      <c r="O106" s="106">
        <v>1</v>
      </c>
    </row>
    <row r="107" spans="2:15" ht="15" customHeight="1" thickBot="1">
      <c r="B107" s="102"/>
      <c r="C107" s="146" t="s">
        <v>320</v>
      </c>
      <c r="D107" s="146" t="s">
        <v>345</v>
      </c>
      <c r="E107" s="104">
        <v>1</v>
      </c>
      <c r="F107" s="101">
        <f>L107*115</f>
        <v>48.414999999999999</v>
      </c>
      <c r="G107" s="101">
        <f>L107*105</f>
        <v>44.204999999999998</v>
      </c>
      <c r="H107" s="103">
        <v>0.3</v>
      </c>
      <c r="I107" s="99">
        <v>0.4869</v>
      </c>
      <c r="J107" s="100">
        <v>0.43334</v>
      </c>
      <c r="K107" s="101">
        <f t="shared" si="0"/>
        <v>228.07368421052632</v>
      </c>
      <c r="L107" s="105">
        <v>0.42099999999999999</v>
      </c>
      <c r="M107" s="147">
        <v>22.17342</v>
      </c>
      <c r="N107" s="147">
        <v>83.043210000000002</v>
      </c>
      <c r="O107" s="106">
        <v>1</v>
      </c>
    </row>
    <row r="108" spans="2:15" ht="15" customHeight="1" thickBot="1">
      <c r="B108" s="102"/>
      <c r="C108" s="146" t="s">
        <v>320</v>
      </c>
      <c r="D108" s="146" t="s">
        <v>344</v>
      </c>
      <c r="E108" s="104">
        <v>1</v>
      </c>
      <c r="F108" s="101">
        <f>L108*115</f>
        <v>32.544999999999995</v>
      </c>
      <c r="G108" s="101">
        <f>L108*105</f>
        <v>29.714999999999996</v>
      </c>
      <c r="H108" s="103">
        <v>0.3</v>
      </c>
      <c r="I108" s="99">
        <v>0.28899999999999998</v>
      </c>
      <c r="J108" s="100">
        <v>0.26299</v>
      </c>
      <c r="K108" s="101">
        <f t="shared" si="0"/>
        <v>138.41578947368421</v>
      </c>
      <c r="L108" s="105">
        <v>0.28299999999999997</v>
      </c>
      <c r="M108" s="147" t="s">
        <v>454</v>
      </c>
      <c r="N108" s="147" t="s">
        <v>455</v>
      </c>
      <c r="O108" s="106">
        <v>1</v>
      </c>
    </row>
    <row r="109" spans="2:15" ht="15" customHeight="1" thickBot="1">
      <c r="B109" s="102"/>
      <c r="C109" s="146" t="s">
        <v>267</v>
      </c>
      <c r="D109" s="146" t="s">
        <v>346</v>
      </c>
      <c r="E109" s="104">
        <v>1</v>
      </c>
      <c r="F109" s="103">
        <v>20</v>
      </c>
      <c r="G109" s="103">
        <v>20</v>
      </c>
      <c r="H109" s="103">
        <v>3</v>
      </c>
      <c r="I109" s="103">
        <v>1.2629999999999999</v>
      </c>
      <c r="J109" s="100">
        <v>1.111</v>
      </c>
      <c r="K109" s="101">
        <f t="shared" si="0"/>
        <v>584.73684210526312</v>
      </c>
      <c r="L109" s="105">
        <v>1.5</v>
      </c>
      <c r="M109" s="147">
        <v>22.169429999999998</v>
      </c>
      <c r="N109" s="147">
        <v>83.040520000000001</v>
      </c>
      <c r="O109" s="106">
        <v>1</v>
      </c>
    </row>
    <row r="110" spans="2:15" ht="15" customHeight="1" thickBot="1">
      <c r="B110" s="102"/>
      <c r="C110" s="146" t="s">
        <v>320</v>
      </c>
      <c r="D110" s="146" t="s">
        <v>347</v>
      </c>
      <c r="E110" s="104">
        <v>1</v>
      </c>
      <c r="F110" s="101">
        <f t="shared" ref="F110:F120" si="3">L110*115</f>
        <v>139.60999999999999</v>
      </c>
      <c r="G110" s="101">
        <f t="shared" ref="G110:G120" si="4">L110*105</f>
        <v>127.47</v>
      </c>
      <c r="H110" s="103">
        <v>0.3</v>
      </c>
      <c r="I110" s="99">
        <v>0.86780000000000002</v>
      </c>
      <c r="J110" s="100">
        <v>0.78969999999999996</v>
      </c>
      <c r="K110" s="101">
        <f t="shared" si="0"/>
        <v>415.63157894736838</v>
      </c>
      <c r="L110" s="105">
        <v>1.214</v>
      </c>
      <c r="M110" s="147">
        <v>22.169049999999999</v>
      </c>
      <c r="N110" s="147">
        <v>83.057100000000005</v>
      </c>
      <c r="O110" s="106">
        <v>1</v>
      </c>
    </row>
    <row r="111" spans="2:15" ht="15" customHeight="1" thickBot="1">
      <c r="B111" s="102"/>
      <c r="C111" s="146" t="s">
        <v>320</v>
      </c>
      <c r="D111" s="146" t="s">
        <v>348</v>
      </c>
      <c r="E111" s="104">
        <v>1</v>
      </c>
      <c r="F111" s="101">
        <f t="shared" si="3"/>
        <v>109.82499999999999</v>
      </c>
      <c r="G111" s="101">
        <f t="shared" si="4"/>
        <v>100.27499999999999</v>
      </c>
      <c r="H111" s="103">
        <v>0.3</v>
      </c>
      <c r="I111" s="99">
        <v>0.63959999999999995</v>
      </c>
      <c r="J111" s="100">
        <v>0.56930000000000003</v>
      </c>
      <c r="K111" s="101">
        <f t="shared" si="0"/>
        <v>299.63157894736844</v>
      </c>
      <c r="L111" s="105">
        <v>0.95499999999999996</v>
      </c>
      <c r="M111" s="147">
        <v>22.173410000000001</v>
      </c>
      <c r="N111" s="147">
        <v>83.036005000000003</v>
      </c>
      <c r="O111" s="106">
        <v>1</v>
      </c>
    </row>
    <row r="112" spans="2:15" ht="15" customHeight="1" thickBot="1">
      <c r="B112" s="102"/>
      <c r="C112" s="146" t="s">
        <v>320</v>
      </c>
      <c r="D112" s="146" t="s">
        <v>349</v>
      </c>
      <c r="E112" s="104">
        <v>1</v>
      </c>
      <c r="F112" s="101">
        <f t="shared" si="3"/>
        <v>62.445000000000007</v>
      </c>
      <c r="G112" s="101">
        <f t="shared" si="4"/>
        <v>57.015000000000001</v>
      </c>
      <c r="H112" s="103">
        <v>0.3</v>
      </c>
      <c r="I112" s="99">
        <v>0.55500000000000005</v>
      </c>
      <c r="J112" s="100">
        <v>0.499</v>
      </c>
      <c r="K112" s="101">
        <f t="shared" si="0"/>
        <v>262.63157894736844</v>
      </c>
      <c r="L112" s="105">
        <v>0.54300000000000004</v>
      </c>
      <c r="M112" s="147">
        <v>22.177323999999999</v>
      </c>
      <c r="N112" s="147">
        <v>83.037865999999994</v>
      </c>
      <c r="O112" s="106">
        <v>1</v>
      </c>
    </row>
    <row r="113" spans="2:15" ht="15" customHeight="1" thickBot="1">
      <c r="B113" s="102"/>
      <c r="C113" s="146" t="s">
        <v>320</v>
      </c>
      <c r="D113" s="146" t="s">
        <v>350</v>
      </c>
      <c r="E113" s="104">
        <v>1</v>
      </c>
      <c r="F113" s="101">
        <f t="shared" si="3"/>
        <v>52.21</v>
      </c>
      <c r="G113" s="101">
        <f t="shared" si="4"/>
        <v>47.67</v>
      </c>
      <c r="H113" s="103">
        <v>0.3</v>
      </c>
      <c r="I113" s="99">
        <v>0.4869</v>
      </c>
      <c r="J113" s="100">
        <v>0.43334</v>
      </c>
      <c r="K113" s="101">
        <f t="shared" si="0"/>
        <v>228.07368421052632</v>
      </c>
      <c r="L113" s="105">
        <v>0.45400000000000001</v>
      </c>
      <c r="M113" s="147">
        <v>22.169352</v>
      </c>
      <c r="N113" s="147">
        <v>83.058120000000002</v>
      </c>
      <c r="O113" s="106">
        <v>1</v>
      </c>
    </row>
    <row r="114" spans="2:15" ht="15" customHeight="1" thickBot="1">
      <c r="B114" s="102"/>
      <c r="C114" s="146" t="s">
        <v>320</v>
      </c>
      <c r="D114" s="146" t="s">
        <v>351</v>
      </c>
      <c r="E114" s="104">
        <v>1</v>
      </c>
      <c r="F114" s="101">
        <f t="shared" si="3"/>
        <v>87.055000000000007</v>
      </c>
      <c r="G114" s="101">
        <f t="shared" si="4"/>
        <v>79.484999999999999</v>
      </c>
      <c r="H114" s="103">
        <v>0.3</v>
      </c>
      <c r="I114" s="99">
        <v>0.63959999999999995</v>
      </c>
      <c r="J114" s="100">
        <v>0.56930000000000003</v>
      </c>
      <c r="K114" s="101">
        <f t="shared" si="0"/>
        <v>299.63157894736844</v>
      </c>
      <c r="L114" s="105">
        <v>0.75700000000000001</v>
      </c>
      <c r="M114" s="147">
        <v>22.173410000000001</v>
      </c>
      <c r="N114" s="147">
        <v>83.037004999999994</v>
      </c>
      <c r="O114" s="106">
        <v>1</v>
      </c>
    </row>
    <row r="115" spans="2:15" ht="15" customHeight="1" thickBot="1">
      <c r="B115" s="102"/>
      <c r="C115" s="146" t="s">
        <v>320</v>
      </c>
      <c r="D115" s="146" t="s">
        <v>352</v>
      </c>
      <c r="E115" s="104">
        <v>1</v>
      </c>
      <c r="F115" s="101">
        <f t="shared" si="3"/>
        <v>30.245000000000001</v>
      </c>
      <c r="G115" s="101">
        <f t="shared" si="4"/>
        <v>27.615000000000002</v>
      </c>
      <c r="H115" s="103">
        <v>0.3</v>
      </c>
      <c r="I115" s="99">
        <v>0.28899999999999998</v>
      </c>
      <c r="J115" s="100">
        <v>0.26299</v>
      </c>
      <c r="K115" s="101">
        <f t="shared" si="0"/>
        <v>138.41578947368421</v>
      </c>
      <c r="L115" s="105">
        <v>0.26300000000000001</v>
      </c>
      <c r="M115" s="147">
        <v>22.173410000000001</v>
      </c>
      <c r="N115" s="147">
        <v>83.036015000000006</v>
      </c>
      <c r="O115" s="106">
        <v>1</v>
      </c>
    </row>
    <row r="116" spans="2:15" ht="15" customHeight="1" thickBot="1">
      <c r="B116" s="102"/>
      <c r="C116" s="146" t="s">
        <v>320</v>
      </c>
      <c r="D116" s="146" t="s">
        <v>353</v>
      </c>
      <c r="E116" s="104">
        <v>1</v>
      </c>
      <c r="F116" s="101">
        <f t="shared" si="3"/>
        <v>39.904999999999994</v>
      </c>
      <c r="G116" s="101">
        <f t="shared" si="4"/>
        <v>36.434999999999995</v>
      </c>
      <c r="H116" s="103">
        <v>0.3</v>
      </c>
      <c r="I116" s="99">
        <v>0.36775000000000002</v>
      </c>
      <c r="J116" s="100">
        <v>0.33465</v>
      </c>
      <c r="K116" s="101">
        <f t="shared" si="0"/>
        <v>176.13157894736841</v>
      </c>
      <c r="L116" s="105">
        <v>0.34699999999999998</v>
      </c>
      <c r="M116" s="147" t="s">
        <v>473</v>
      </c>
      <c r="N116" s="147" t="s">
        <v>474</v>
      </c>
      <c r="O116" s="106">
        <v>1</v>
      </c>
    </row>
    <row r="117" spans="2:15" ht="15" customHeight="1" thickBot="1">
      <c r="B117" s="102"/>
      <c r="C117" s="146" t="s">
        <v>320</v>
      </c>
      <c r="D117" s="146" t="s">
        <v>354</v>
      </c>
      <c r="E117" s="104">
        <v>1</v>
      </c>
      <c r="F117" s="101">
        <f t="shared" si="3"/>
        <v>186.07000000000002</v>
      </c>
      <c r="G117" s="101">
        <f t="shared" si="4"/>
        <v>169.89000000000001</v>
      </c>
      <c r="H117" s="103">
        <v>0.3</v>
      </c>
      <c r="I117" s="99">
        <v>0.96260000000000001</v>
      </c>
      <c r="J117" s="100">
        <v>0.87595999999999996</v>
      </c>
      <c r="K117" s="101">
        <f t="shared" si="0"/>
        <v>461.03157894736842</v>
      </c>
      <c r="L117" s="105">
        <v>1.6180000000000001</v>
      </c>
      <c r="M117" s="147" t="s">
        <v>478</v>
      </c>
      <c r="N117" s="147" t="s">
        <v>479</v>
      </c>
      <c r="O117" s="106">
        <v>1</v>
      </c>
    </row>
    <row r="118" spans="2:15" ht="15" customHeight="1" thickBot="1">
      <c r="B118" s="102"/>
      <c r="C118" s="146" t="s">
        <v>320</v>
      </c>
      <c r="D118" s="146" t="s">
        <v>355</v>
      </c>
      <c r="E118" s="104">
        <v>1</v>
      </c>
      <c r="F118" s="101">
        <f t="shared" si="3"/>
        <v>106.95</v>
      </c>
      <c r="G118" s="101">
        <f t="shared" si="4"/>
        <v>97.65</v>
      </c>
      <c r="H118" s="103">
        <v>0.3</v>
      </c>
      <c r="I118" s="99">
        <v>0.86780000000000002</v>
      </c>
      <c r="J118" s="100">
        <v>0.78969999999999996</v>
      </c>
      <c r="K118" s="101">
        <f t="shared" si="0"/>
        <v>415.63157894736838</v>
      </c>
      <c r="L118" s="105">
        <v>0.93</v>
      </c>
      <c r="M118" s="147" t="s">
        <v>482</v>
      </c>
      <c r="N118" s="147" t="s">
        <v>483</v>
      </c>
      <c r="O118" s="106">
        <v>1</v>
      </c>
    </row>
    <row r="119" spans="2:15" ht="15" customHeight="1" thickBot="1">
      <c r="B119" s="102"/>
      <c r="C119" s="146" t="s">
        <v>320</v>
      </c>
      <c r="D119" s="146" t="s">
        <v>356</v>
      </c>
      <c r="E119" s="104">
        <v>1</v>
      </c>
      <c r="F119" s="101">
        <f t="shared" si="3"/>
        <v>46.575000000000003</v>
      </c>
      <c r="G119" s="101">
        <f t="shared" si="4"/>
        <v>42.525000000000006</v>
      </c>
      <c r="H119" s="103">
        <v>0.3</v>
      </c>
      <c r="I119" s="99">
        <v>0.4869</v>
      </c>
      <c r="J119" s="100">
        <v>0.43334</v>
      </c>
      <c r="K119" s="101">
        <f t="shared" si="0"/>
        <v>228.07368421052632</v>
      </c>
      <c r="L119" s="105">
        <v>0.40500000000000003</v>
      </c>
      <c r="M119" s="147" t="s">
        <v>486</v>
      </c>
      <c r="N119" s="147" t="s">
        <v>487</v>
      </c>
      <c r="O119" s="106">
        <v>1</v>
      </c>
    </row>
    <row r="120" spans="2:15" ht="15" customHeight="1" thickBot="1">
      <c r="B120" s="102"/>
      <c r="C120" s="146" t="s">
        <v>320</v>
      </c>
      <c r="D120" s="146" t="s">
        <v>357</v>
      </c>
      <c r="E120" s="104">
        <v>1</v>
      </c>
      <c r="F120" s="101">
        <f t="shared" si="3"/>
        <v>232.64500000000001</v>
      </c>
      <c r="G120" s="101">
        <f t="shared" si="4"/>
        <v>212.41500000000002</v>
      </c>
      <c r="H120" s="103">
        <v>0.3</v>
      </c>
      <c r="I120" s="99">
        <v>0.96260000000000001</v>
      </c>
      <c r="J120" s="100">
        <v>0.87595999999999996</v>
      </c>
      <c r="K120" s="101">
        <f t="shared" si="0"/>
        <v>461.03157894736842</v>
      </c>
      <c r="L120" s="105">
        <v>2.0230000000000001</v>
      </c>
      <c r="M120" s="147" t="s">
        <v>490</v>
      </c>
      <c r="N120" s="147" t="s">
        <v>491</v>
      </c>
      <c r="O120" s="106">
        <v>1</v>
      </c>
    </row>
    <row r="121" spans="2:15" ht="15" customHeight="1" thickBot="1">
      <c r="B121" s="102"/>
      <c r="C121" s="146" t="s">
        <v>267</v>
      </c>
      <c r="D121" s="146" t="s">
        <v>350</v>
      </c>
      <c r="E121" s="104">
        <v>1</v>
      </c>
      <c r="F121" s="103">
        <v>20</v>
      </c>
      <c r="G121" s="103">
        <v>20</v>
      </c>
      <c r="H121" s="103">
        <v>3</v>
      </c>
      <c r="I121" s="103">
        <v>1.2629999999999999</v>
      </c>
      <c r="J121" s="100">
        <v>1.111</v>
      </c>
      <c r="K121" s="101">
        <f t="shared" si="0"/>
        <v>584.73684210526312</v>
      </c>
      <c r="L121" s="105">
        <v>1.5</v>
      </c>
      <c r="M121" s="147">
        <v>22.172079</v>
      </c>
      <c r="N121" s="147">
        <v>83.067160999999999</v>
      </c>
      <c r="O121" s="106">
        <v>1</v>
      </c>
    </row>
    <row r="122" spans="2:15" ht="15" customHeight="1" thickBot="1">
      <c r="B122" s="102"/>
      <c r="C122" s="146" t="s">
        <v>320</v>
      </c>
      <c r="D122" s="146" t="s">
        <v>358</v>
      </c>
      <c r="E122" s="104">
        <v>1</v>
      </c>
      <c r="F122" s="101">
        <f>L122*115</f>
        <v>25.990000000000002</v>
      </c>
      <c r="G122" s="101">
        <f>L122*105</f>
        <v>23.73</v>
      </c>
      <c r="H122" s="103">
        <v>0.3</v>
      </c>
      <c r="I122" s="99">
        <v>0.27800000000000002</v>
      </c>
      <c r="J122" s="100">
        <v>0.255</v>
      </c>
      <c r="K122" s="101">
        <f t="shared" si="0"/>
        <v>134.21052631578948</v>
      </c>
      <c r="L122" s="105">
        <v>0.22600000000000001</v>
      </c>
      <c r="M122" s="147" t="s">
        <v>497</v>
      </c>
      <c r="N122" s="147" t="s">
        <v>498</v>
      </c>
      <c r="O122" s="106">
        <v>1</v>
      </c>
    </row>
    <row r="123" spans="2:15" ht="15" customHeight="1" thickBot="1">
      <c r="B123" s="102"/>
      <c r="C123" s="146" t="s">
        <v>320</v>
      </c>
      <c r="D123" s="146" t="s">
        <v>359</v>
      </c>
      <c r="E123" s="104">
        <v>1</v>
      </c>
      <c r="F123" s="101">
        <f>L123*115</f>
        <v>69.344999999999999</v>
      </c>
      <c r="G123" s="101">
        <f>L123*105</f>
        <v>63.314999999999998</v>
      </c>
      <c r="H123" s="103">
        <v>0.3</v>
      </c>
      <c r="I123" s="99">
        <v>0.63959999999999995</v>
      </c>
      <c r="J123" s="100">
        <v>0.56930000000000003</v>
      </c>
      <c r="K123" s="101">
        <f t="shared" si="0"/>
        <v>299.63157894736844</v>
      </c>
      <c r="L123" s="105">
        <v>0.60299999999999998</v>
      </c>
      <c r="M123" s="147" t="s">
        <v>501</v>
      </c>
      <c r="N123" s="147" t="s">
        <v>502</v>
      </c>
      <c r="O123" s="106">
        <v>1</v>
      </c>
    </row>
    <row r="124" spans="2:15" ht="15" customHeight="1" thickBot="1">
      <c r="B124" s="102"/>
      <c r="C124" s="146" t="s">
        <v>267</v>
      </c>
      <c r="D124" s="146" t="s">
        <v>360</v>
      </c>
      <c r="E124" s="104">
        <v>1</v>
      </c>
      <c r="F124" s="103">
        <v>20</v>
      </c>
      <c r="G124" s="103">
        <v>20</v>
      </c>
      <c r="H124" s="103">
        <v>3</v>
      </c>
      <c r="I124" s="103">
        <v>1.2629999999999999</v>
      </c>
      <c r="J124" s="100">
        <v>1.111</v>
      </c>
      <c r="K124" s="101">
        <f t="shared" si="0"/>
        <v>584.73684210526312</v>
      </c>
      <c r="L124" s="105">
        <v>1.5</v>
      </c>
      <c r="M124" s="147" t="s">
        <v>505</v>
      </c>
      <c r="N124" s="147" t="s">
        <v>506</v>
      </c>
      <c r="O124" s="106">
        <v>1</v>
      </c>
    </row>
    <row r="125" spans="2:15" ht="15" customHeight="1" thickBot="1">
      <c r="B125" s="102"/>
      <c r="C125" s="146" t="s">
        <v>320</v>
      </c>
      <c r="D125" s="146" t="s">
        <v>360</v>
      </c>
      <c r="E125" s="104">
        <v>1</v>
      </c>
      <c r="F125" s="101">
        <f>L125*115</f>
        <v>59.57</v>
      </c>
      <c r="G125" s="101">
        <f>L125*105</f>
        <v>54.39</v>
      </c>
      <c r="H125" s="103">
        <v>0.3</v>
      </c>
      <c r="I125" s="99">
        <v>0.63959999999999995</v>
      </c>
      <c r="J125" s="100">
        <v>0.56930000000000003</v>
      </c>
      <c r="K125" s="101">
        <f t="shared" si="0"/>
        <v>299.63157894736844</v>
      </c>
      <c r="L125" s="105">
        <v>0.51800000000000002</v>
      </c>
      <c r="M125" s="147" t="s">
        <v>509</v>
      </c>
      <c r="N125" s="147" t="s">
        <v>510</v>
      </c>
      <c r="O125" s="106">
        <v>1</v>
      </c>
    </row>
    <row r="126" spans="2:15" ht="15" customHeight="1" thickBot="1">
      <c r="B126" s="102"/>
      <c r="C126" s="146" t="s">
        <v>320</v>
      </c>
      <c r="D126" s="146" t="s">
        <v>361</v>
      </c>
      <c r="E126" s="104">
        <v>1</v>
      </c>
      <c r="F126" s="101">
        <f>L126*115</f>
        <v>65.204999999999998</v>
      </c>
      <c r="G126" s="101">
        <f>L126*105</f>
        <v>59.534999999999997</v>
      </c>
      <c r="H126" s="103">
        <v>0.3</v>
      </c>
      <c r="I126" s="99">
        <v>0.63959999999999995</v>
      </c>
      <c r="J126" s="100">
        <v>0.56930000000000003</v>
      </c>
      <c r="K126" s="101">
        <f t="shared" si="0"/>
        <v>299.63157894736844</v>
      </c>
      <c r="L126" s="105">
        <v>0.56699999999999995</v>
      </c>
      <c r="M126" s="147" t="s">
        <v>513</v>
      </c>
      <c r="N126" s="147" t="s">
        <v>514</v>
      </c>
      <c r="O126" s="106">
        <v>1</v>
      </c>
    </row>
    <row r="127" spans="2:15" ht="15" customHeight="1" thickBot="1">
      <c r="B127" s="102"/>
      <c r="C127" s="146" t="s">
        <v>320</v>
      </c>
      <c r="D127" s="146" t="s">
        <v>362</v>
      </c>
      <c r="E127" s="104">
        <v>1</v>
      </c>
      <c r="F127" s="101">
        <f>L127*115</f>
        <v>267.49</v>
      </c>
      <c r="G127" s="101">
        <f>L127*105</f>
        <v>244.23000000000002</v>
      </c>
      <c r="H127" s="103">
        <v>0.3</v>
      </c>
      <c r="I127" s="99">
        <v>0.96260000000000001</v>
      </c>
      <c r="J127" s="100">
        <v>0.87595999999999996</v>
      </c>
      <c r="K127" s="101">
        <f t="shared" si="0"/>
        <v>461.03157894736842</v>
      </c>
      <c r="L127" s="105">
        <v>2.3260000000000001</v>
      </c>
      <c r="M127" s="147" t="s">
        <v>516</v>
      </c>
      <c r="N127" s="147" t="s">
        <v>517</v>
      </c>
      <c r="O127" s="106">
        <v>1</v>
      </c>
    </row>
    <row r="128" spans="2:15" ht="15" customHeight="1" thickBot="1">
      <c r="B128" s="102"/>
      <c r="C128" s="146" t="s">
        <v>272</v>
      </c>
      <c r="D128" s="146" t="s">
        <v>273</v>
      </c>
      <c r="E128" s="104">
        <v>1</v>
      </c>
      <c r="F128" s="107">
        <v>25</v>
      </c>
      <c r="G128" s="108">
        <v>2</v>
      </c>
      <c r="H128" s="107">
        <v>2</v>
      </c>
      <c r="I128" s="99">
        <v>4.3902099999999997</v>
      </c>
      <c r="J128" s="100">
        <v>3.9072900000000002</v>
      </c>
      <c r="K128" s="101">
        <f t="shared" si="0"/>
        <v>2056.4684210526316</v>
      </c>
      <c r="L128" s="105">
        <v>7</v>
      </c>
      <c r="M128" s="147">
        <v>22.177327999999999</v>
      </c>
      <c r="N128" s="147">
        <v>83.037976999999998</v>
      </c>
      <c r="O128" s="106">
        <v>1</v>
      </c>
    </row>
    <row r="129" spans="2:15" ht="15" customHeight="1" thickBot="1">
      <c r="B129" s="102"/>
      <c r="C129" s="146" t="s">
        <v>269</v>
      </c>
      <c r="D129" s="146" t="s">
        <v>273</v>
      </c>
      <c r="E129" s="104">
        <v>1</v>
      </c>
      <c r="F129" s="107">
        <v>65</v>
      </c>
      <c r="G129" s="108">
        <v>70</v>
      </c>
      <c r="H129" s="107">
        <v>2</v>
      </c>
      <c r="I129" s="99">
        <v>7.96265</v>
      </c>
      <c r="J129" s="100">
        <v>7.0867599999999999</v>
      </c>
      <c r="K129" s="101">
        <f t="shared" si="0"/>
        <v>3729.8736842105263</v>
      </c>
      <c r="L129" s="105">
        <v>7</v>
      </c>
      <c r="M129" s="147">
        <v>22.175681000000001</v>
      </c>
      <c r="N129" s="147">
        <v>83.041484999999994</v>
      </c>
      <c r="O129" s="106">
        <v>10</v>
      </c>
    </row>
    <row r="130" spans="2:15" ht="15" customHeight="1" thickBot="1">
      <c r="B130" s="102"/>
      <c r="C130" s="146" t="s">
        <v>266</v>
      </c>
      <c r="D130" s="146" t="s">
        <v>273</v>
      </c>
      <c r="E130" s="104">
        <v>1</v>
      </c>
      <c r="F130" s="103">
        <v>6</v>
      </c>
      <c r="G130" s="103"/>
      <c r="H130" s="103">
        <v>9</v>
      </c>
      <c r="I130" s="99">
        <v>2.3340000000000001</v>
      </c>
      <c r="J130" s="100">
        <v>0.69899999999999995</v>
      </c>
      <c r="K130" s="101">
        <f t="shared" si="0"/>
        <v>367.89473684210526</v>
      </c>
      <c r="L130" s="105">
        <v>5</v>
      </c>
      <c r="M130" s="147">
        <v>22.174804999999999</v>
      </c>
      <c r="N130" s="147">
        <v>83.059876000000003</v>
      </c>
      <c r="O130" s="106">
        <v>1</v>
      </c>
    </row>
    <row r="131" spans="2:15" ht="15" customHeight="1" thickBot="1">
      <c r="B131" s="102"/>
      <c r="C131" s="146" t="s">
        <v>321</v>
      </c>
      <c r="D131" s="146" t="s">
        <v>273</v>
      </c>
      <c r="E131" s="104">
        <v>1</v>
      </c>
      <c r="F131" s="107">
        <v>150</v>
      </c>
      <c r="G131" s="108">
        <v>200</v>
      </c>
      <c r="H131" s="107"/>
      <c r="I131" s="99">
        <v>1.5</v>
      </c>
      <c r="J131" s="100">
        <v>1.4550000000000001</v>
      </c>
      <c r="K131" s="101">
        <f t="shared" si="0"/>
        <v>765.78947368421052</v>
      </c>
      <c r="L131" s="105">
        <v>10</v>
      </c>
      <c r="M131" s="147">
        <v>22.170473999999999</v>
      </c>
      <c r="N131" s="147">
        <v>83.055312000000001</v>
      </c>
      <c r="O131" s="106">
        <v>1</v>
      </c>
    </row>
    <row r="132" spans="2:15" ht="15" customHeight="1" thickBot="1">
      <c r="B132" s="102"/>
      <c r="C132" s="146" t="s">
        <v>268</v>
      </c>
      <c r="D132" s="146" t="s">
        <v>273</v>
      </c>
      <c r="E132" s="104">
        <v>1</v>
      </c>
      <c r="F132" s="107">
        <v>85</v>
      </c>
      <c r="G132" s="108">
        <v>65</v>
      </c>
      <c r="H132" s="107">
        <v>2</v>
      </c>
      <c r="I132" s="99">
        <v>10</v>
      </c>
      <c r="J132" s="100">
        <v>9.1999999999999993</v>
      </c>
      <c r="K132" s="101">
        <f t="shared" si="0"/>
        <v>4842.1052631578941</v>
      </c>
      <c r="L132" s="105">
        <v>7</v>
      </c>
      <c r="M132" s="147">
        <v>22.175681000000001</v>
      </c>
      <c r="N132" s="147">
        <v>83.041484999999994</v>
      </c>
      <c r="O132" s="106">
        <v>10</v>
      </c>
    </row>
    <row r="133" spans="2:15" ht="15" customHeight="1" thickBot="1">
      <c r="B133" s="102"/>
      <c r="C133" s="146" t="s">
        <v>268</v>
      </c>
      <c r="D133" s="146" t="s">
        <v>273</v>
      </c>
      <c r="E133" s="104">
        <v>1</v>
      </c>
      <c r="F133" s="107">
        <v>80</v>
      </c>
      <c r="G133" s="108">
        <v>50</v>
      </c>
      <c r="H133" s="107">
        <v>2</v>
      </c>
      <c r="I133" s="99">
        <v>10.00001</v>
      </c>
      <c r="J133" s="100">
        <v>9.2000100000000007</v>
      </c>
      <c r="K133" s="101">
        <f t="shared" si="0"/>
        <v>4842.1105263157897</v>
      </c>
      <c r="L133" s="105">
        <v>20</v>
      </c>
      <c r="M133" s="147">
        <v>22.174804999999999</v>
      </c>
      <c r="N133" s="147">
        <v>83.059876000000003</v>
      </c>
      <c r="O133" s="106">
        <v>10</v>
      </c>
    </row>
    <row r="134" spans="2:15" ht="15" customHeight="1" thickBot="1">
      <c r="B134" s="102"/>
      <c r="C134" s="146" t="s">
        <v>268</v>
      </c>
      <c r="D134" s="146" t="s">
        <v>273</v>
      </c>
      <c r="E134" s="104">
        <v>1</v>
      </c>
      <c r="F134" s="103">
        <v>75</v>
      </c>
      <c r="G134" s="103">
        <v>65</v>
      </c>
      <c r="H134" s="103">
        <v>2</v>
      </c>
      <c r="I134" s="103">
        <v>10.000019999999999</v>
      </c>
      <c r="J134" s="100">
        <v>9.2000200000000003</v>
      </c>
      <c r="K134" s="101">
        <f t="shared" si="0"/>
        <v>4842.1157894736843</v>
      </c>
      <c r="L134" s="105">
        <v>10</v>
      </c>
      <c r="M134" s="147">
        <v>22.176656000000001</v>
      </c>
      <c r="N134" s="147">
        <v>83.052374999999998</v>
      </c>
      <c r="O134" s="106">
        <v>10</v>
      </c>
    </row>
    <row r="135" spans="2:15" ht="15" customHeight="1" thickBot="1">
      <c r="B135" s="102"/>
      <c r="C135" s="148" t="s">
        <v>271</v>
      </c>
      <c r="D135" s="148" t="s">
        <v>533</v>
      </c>
      <c r="E135" s="104">
        <v>1</v>
      </c>
      <c r="F135" s="101">
        <f>L135*115</f>
        <v>78.2</v>
      </c>
      <c r="G135" s="101">
        <f>L135*105</f>
        <v>71.400000000000006</v>
      </c>
      <c r="H135" s="103">
        <v>0.3</v>
      </c>
      <c r="I135" s="103">
        <v>0.63959999999999995</v>
      </c>
      <c r="J135" s="100">
        <v>0.56930000000000003</v>
      </c>
      <c r="K135" s="101">
        <f t="shared" si="0"/>
        <v>299.63157894736844</v>
      </c>
      <c r="L135" s="149">
        <v>0.68</v>
      </c>
      <c r="M135" s="149">
        <v>22.169249000000001</v>
      </c>
      <c r="N135" s="149">
        <v>83.058099999999996</v>
      </c>
      <c r="O135" s="106">
        <v>1</v>
      </c>
    </row>
    <row r="136" spans="2:15" ht="15" customHeight="1" thickBot="1">
      <c r="B136" s="102"/>
      <c r="C136" s="148" t="s">
        <v>271</v>
      </c>
      <c r="D136" s="148" t="s">
        <v>534</v>
      </c>
      <c r="E136" s="104">
        <v>1</v>
      </c>
      <c r="F136" s="101">
        <v>45</v>
      </c>
      <c r="G136" s="101">
        <v>25</v>
      </c>
      <c r="H136" s="103">
        <v>0.3</v>
      </c>
      <c r="I136" s="103">
        <v>0.187</v>
      </c>
      <c r="J136" s="100">
        <v>0.17199999999999999</v>
      </c>
      <c r="K136" s="101">
        <f t="shared" si="0"/>
        <v>90.526315789473671</v>
      </c>
      <c r="L136" s="149">
        <v>3.5999999999999997E-2</v>
      </c>
      <c r="M136" s="149">
        <v>22.173408999999999</v>
      </c>
      <c r="N136" s="149">
        <v>83.037200999999996</v>
      </c>
      <c r="O136" s="106">
        <v>1</v>
      </c>
    </row>
    <row r="137" spans="2:15" ht="15" customHeight="1" thickBot="1">
      <c r="B137" s="102"/>
      <c r="C137" s="148" t="s">
        <v>271</v>
      </c>
      <c r="D137" s="148" t="s">
        <v>536</v>
      </c>
      <c r="E137" s="104">
        <v>1</v>
      </c>
      <c r="F137" s="101">
        <f>L137*115</f>
        <v>97.174999999999997</v>
      </c>
      <c r="G137" s="101">
        <f>L137*105</f>
        <v>88.724999999999994</v>
      </c>
      <c r="H137" s="103">
        <v>0.3</v>
      </c>
      <c r="I137" s="103">
        <v>0.78900000000000003</v>
      </c>
      <c r="J137" s="100">
        <v>0.72499999999999998</v>
      </c>
      <c r="K137" s="101">
        <f t="shared" si="0"/>
        <v>381.57894736842104</v>
      </c>
      <c r="L137" s="149">
        <v>0.84499999999999997</v>
      </c>
      <c r="M137" s="149">
        <v>22.169250999999999</v>
      </c>
      <c r="N137" s="149">
        <v>83.058009999999996</v>
      </c>
      <c r="O137" s="106">
        <v>1</v>
      </c>
    </row>
    <row r="138" spans="2:15" ht="15" customHeight="1" thickBot="1">
      <c r="B138" s="102"/>
      <c r="C138" s="148" t="s">
        <v>320</v>
      </c>
      <c r="D138" s="148" t="s">
        <v>540</v>
      </c>
      <c r="E138" s="104">
        <v>1</v>
      </c>
      <c r="F138" s="101">
        <f>L138*115</f>
        <v>50.715000000000003</v>
      </c>
      <c r="G138" s="101">
        <f>L138*105</f>
        <v>46.305</v>
      </c>
      <c r="H138" s="103">
        <v>0.3</v>
      </c>
      <c r="I138" s="103">
        <v>0.55500000000000005</v>
      </c>
      <c r="J138" s="100">
        <v>0.499</v>
      </c>
      <c r="K138" s="101">
        <f t="shared" si="0"/>
        <v>262.63157894736844</v>
      </c>
      <c r="L138" s="149">
        <v>0.441</v>
      </c>
      <c r="M138" s="149">
        <v>22.191246</v>
      </c>
      <c r="N138" s="149">
        <v>83.044290000000004</v>
      </c>
      <c r="O138" s="106">
        <v>1</v>
      </c>
    </row>
    <row r="139" spans="2:15" ht="15" customHeight="1" thickBot="1">
      <c r="B139" s="102"/>
      <c r="C139" s="148" t="s">
        <v>545</v>
      </c>
      <c r="D139" s="148" t="s">
        <v>543</v>
      </c>
      <c r="E139" s="104">
        <v>1</v>
      </c>
      <c r="F139" s="103">
        <v>20</v>
      </c>
      <c r="G139" s="103">
        <v>20</v>
      </c>
      <c r="H139" s="103">
        <v>3</v>
      </c>
      <c r="I139" s="103">
        <v>1.2629999999999999</v>
      </c>
      <c r="J139" s="100">
        <v>1.111</v>
      </c>
      <c r="K139" s="101">
        <f t="shared" si="0"/>
        <v>584.73684210526312</v>
      </c>
      <c r="L139" s="149">
        <v>1.5</v>
      </c>
      <c r="M139" s="149">
        <v>22.176406</v>
      </c>
      <c r="N139" s="149">
        <v>83.043301</v>
      </c>
      <c r="O139" s="106">
        <v>1</v>
      </c>
    </row>
    <row r="140" spans="2:15" ht="15" customHeight="1" thickBot="1">
      <c r="B140" s="102"/>
      <c r="C140" s="148" t="s">
        <v>545</v>
      </c>
      <c r="D140" s="148" t="s">
        <v>546</v>
      </c>
      <c r="E140" s="104">
        <v>1</v>
      </c>
      <c r="F140" s="103">
        <v>20</v>
      </c>
      <c r="G140" s="103">
        <v>20</v>
      </c>
      <c r="H140" s="103">
        <v>3</v>
      </c>
      <c r="I140" s="103">
        <v>1.2629999999999999</v>
      </c>
      <c r="J140" s="100">
        <v>1.111</v>
      </c>
      <c r="K140" s="101">
        <f t="shared" si="0"/>
        <v>584.73684210526312</v>
      </c>
      <c r="L140" s="149">
        <v>1.5</v>
      </c>
      <c r="M140" s="149">
        <v>22.180029000000001</v>
      </c>
      <c r="N140" s="149">
        <v>83.048513999999997</v>
      </c>
      <c r="O140" s="106">
        <v>1</v>
      </c>
    </row>
    <row r="141" spans="2:15" ht="15" customHeight="1" thickBot="1">
      <c r="B141" s="102"/>
      <c r="C141" s="148" t="s">
        <v>320</v>
      </c>
      <c r="D141" s="148" t="s">
        <v>549</v>
      </c>
      <c r="E141" s="104">
        <v>1</v>
      </c>
      <c r="F141" s="101">
        <f>L141*115</f>
        <v>127.42000000000002</v>
      </c>
      <c r="G141" s="101">
        <f>L141*105</f>
        <v>116.34</v>
      </c>
      <c r="H141" s="103">
        <v>0.3</v>
      </c>
      <c r="I141" s="103">
        <v>0.96260000000000001</v>
      </c>
      <c r="J141" s="100">
        <v>0.87595999999999996</v>
      </c>
      <c r="K141" s="101">
        <f t="shared" si="0"/>
        <v>461.03157894736842</v>
      </c>
      <c r="L141" s="149">
        <v>1.1080000000000001</v>
      </c>
      <c r="M141" s="149">
        <v>22.191246</v>
      </c>
      <c r="N141" s="149">
        <v>83.054291000000006</v>
      </c>
      <c r="O141" s="106">
        <v>1</v>
      </c>
    </row>
    <row r="142" spans="2:15" ht="15" customHeight="1" thickBot="1">
      <c r="B142" s="102"/>
      <c r="C142" s="148" t="s">
        <v>552</v>
      </c>
      <c r="D142" s="148" t="s">
        <v>273</v>
      </c>
      <c r="E142" s="104">
        <v>1</v>
      </c>
      <c r="F142" s="101">
        <v>40</v>
      </c>
      <c r="G142" s="103">
        <v>90</v>
      </c>
      <c r="H142" s="103">
        <v>2</v>
      </c>
      <c r="I142" s="103">
        <v>10</v>
      </c>
      <c r="J142" s="100">
        <v>9.1999999999999993</v>
      </c>
      <c r="K142" s="101">
        <f t="shared" si="0"/>
        <v>4842.1052631578941</v>
      </c>
      <c r="L142" s="150">
        <v>10</v>
      </c>
      <c r="M142" s="149">
        <v>22.180340000000001</v>
      </c>
      <c r="N142" s="149">
        <v>83.050681999999995</v>
      </c>
      <c r="O142" s="106">
        <v>10</v>
      </c>
    </row>
    <row r="143" spans="2:15" ht="15" customHeight="1" thickBot="1">
      <c r="B143" s="102"/>
      <c r="C143" s="148" t="s">
        <v>271</v>
      </c>
      <c r="D143" s="148" t="s">
        <v>556</v>
      </c>
      <c r="E143" s="104">
        <v>1</v>
      </c>
      <c r="F143" s="101">
        <f>L143*115</f>
        <v>30.935000000000002</v>
      </c>
      <c r="G143" s="101">
        <f>L143*105</f>
        <v>28.245000000000001</v>
      </c>
      <c r="H143" s="103">
        <v>0.3</v>
      </c>
      <c r="I143" s="103">
        <v>0.36775000000000002</v>
      </c>
      <c r="J143" s="100">
        <v>0.33465</v>
      </c>
      <c r="K143" s="101">
        <f>J143/0.0019</f>
        <v>176.13157894736841</v>
      </c>
      <c r="L143" s="149">
        <v>0.26900000000000002</v>
      </c>
      <c r="M143" s="150" t="s">
        <v>558</v>
      </c>
      <c r="N143" s="150" t="s">
        <v>559</v>
      </c>
      <c r="O143" s="106">
        <v>1</v>
      </c>
    </row>
    <row r="144" spans="2:15" ht="15" customHeight="1" thickBot="1">
      <c r="B144" s="102"/>
      <c r="C144" s="148" t="s">
        <v>271</v>
      </c>
      <c r="D144" s="148" t="s">
        <v>561</v>
      </c>
      <c r="E144" s="104">
        <v>1</v>
      </c>
      <c r="F144" s="101">
        <f>L144*115</f>
        <v>139.60999999999999</v>
      </c>
      <c r="G144" s="101">
        <f>L144*105</f>
        <v>127.47</v>
      </c>
      <c r="H144" s="103">
        <v>0.3</v>
      </c>
      <c r="I144" s="103">
        <v>0.96260000000000001</v>
      </c>
      <c r="J144" s="100">
        <v>0.87595999999999996</v>
      </c>
      <c r="K144" s="101">
        <f t="shared" ref="K144:K145" si="5">J144/0.0019</f>
        <v>461.03157894736842</v>
      </c>
      <c r="L144" s="149">
        <v>1.214</v>
      </c>
      <c r="M144" s="150" t="s">
        <v>563</v>
      </c>
      <c r="N144" s="150" t="s">
        <v>564</v>
      </c>
      <c r="O144" s="106">
        <v>1</v>
      </c>
    </row>
    <row r="145" spans="2:15" ht="15" customHeight="1" thickBot="1">
      <c r="B145" s="102"/>
      <c r="C145" s="148" t="s">
        <v>568</v>
      </c>
      <c r="D145" s="148" t="s">
        <v>273</v>
      </c>
      <c r="E145" s="104">
        <v>1</v>
      </c>
      <c r="F145" s="101">
        <v>10</v>
      </c>
      <c r="G145" s="103">
        <v>1.5</v>
      </c>
      <c r="H145" s="103">
        <v>1.5</v>
      </c>
      <c r="I145" s="103">
        <v>19.643550000000001</v>
      </c>
      <c r="J145" s="100">
        <v>3.33161</v>
      </c>
      <c r="K145" s="101">
        <f t="shared" si="5"/>
        <v>1753.4789473684211</v>
      </c>
      <c r="L145" s="149">
        <v>20</v>
      </c>
      <c r="M145" s="149">
        <v>22.171664</v>
      </c>
      <c r="N145" s="149">
        <v>83.067212999999995</v>
      </c>
      <c r="O145" s="106">
        <v>10</v>
      </c>
    </row>
    <row r="146" spans="2:15" ht="15" customHeight="1">
      <c r="B146" s="102"/>
      <c r="C146" s="143"/>
      <c r="D146" s="143" t="s">
        <v>221</v>
      </c>
      <c r="E146" s="144"/>
      <c r="F146" s="145"/>
      <c r="G146" s="143"/>
      <c r="H146" s="143"/>
      <c r="I146" s="143">
        <f>SUM(I79:I145)</f>
        <v>114.17999</v>
      </c>
      <c r="J146" s="143">
        <f t="shared" ref="J146:O146" si="6">SUM(J79:J145)</f>
        <v>87.698279999999983</v>
      </c>
      <c r="K146" s="143">
        <f t="shared" si="6"/>
        <v>46156.989473684189</v>
      </c>
      <c r="L146" s="143">
        <f t="shared" si="6"/>
        <v>141.79500000000002</v>
      </c>
      <c r="M146" s="143">
        <f t="shared" si="6"/>
        <v>1020.0379490000001</v>
      </c>
      <c r="N146" s="143">
        <f t="shared" si="6"/>
        <v>3820.2787430000008</v>
      </c>
      <c r="O146" s="143">
        <f t="shared" si="6"/>
        <v>130</v>
      </c>
    </row>
  </sheetData>
  <autoFilter ref="B79:O146"/>
  <mergeCells count="26">
    <mergeCell ref="B2:O2"/>
    <mergeCell ref="E10:L10"/>
    <mergeCell ref="B77:O77"/>
    <mergeCell ref="B75:B76"/>
    <mergeCell ref="C75:C76"/>
    <mergeCell ref="D75:D76"/>
    <mergeCell ref="E75:E76"/>
    <mergeCell ref="F75:H75"/>
    <mergeCell ref="E7:K7"/>
    <mergeCell ref="E8:K8"/>
    <mergeCell ref="E9:K9"/>
    <mergeCell ref="O75:O76"/>
    <mergeCell ref="M75:M76"/>
    <mergeCell ref="N75:N76"/>
    <mergeCell ref="E13:F13"/>
    <mergeCell ref="D74:O74"/>
    <mergeCell ref="E46:F46"/>
    <mergeCell ref="E43:F43"/>
    <mergeCell ref="E36:F36"/>
    <mergeCell ref="E34:F34"/>
    <mergeCell ref="B78:C78"/>
    <mergeCell ref="E4:L4"/>
    <mergeCell ref="E6:O6"/>
    <mergeCell ref="E17:O18"/>
    <mergeCell ref="E44:F44"/>
    <mergeCell ref="E45:F4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79" t="s">
        <v>222</v>
      </c>
      <c r="B1" s="179"/>
      <c r="C1" s="179"/>
      <c r="D1" s="179"/>
      <c r="E1" s="179"/>
      <c r="F1" s="179"/>
      <c r="G1" s="56" t="s">
        <v>223</v>
      </c>
    </row>
    <row r="2" spans="1:7">
      <c r="A2" s="178" t="s">
        <v>33</v>
      </c>
      <c r="B2" s="178"/>
      <c r="C2" s="178"/>
      <c r="D2" s="178"/>
      <c r="E2" s="178"/>
      <c r="F2" s="178"/>
      <c r="G2" s="178"/>
    </row>
    <row r="3" spans="1:7">
      <c r="A3" s="57" t="s">
        <v>34</v>
      </c>
      <c r="B3" s="177">
        <v>302</v>
      </c>
      <c r="C3" s="177"/>
      <c r="D3" s="177"/>
      <c r="E3" s="177"/>
      <c r="F3" s="177"/>
      <c r="G3" s="177"/>
    </row>
    <row r="4" spans="1:7">
      <c r="A4" s="57" t="s">
        <v>35</v>
      </c>
      <c r="B4" s="180">
        <v>1445</v>
      </c>
      <c r="C4" s="180"/>
      <c r="D4" s="180"/>
      <c r="E4" s="180"/>
      <c r="F4" s="180"/>
      <c r="G4" s="180"/>
    </row>
    <row r="5" spans="1:7">
      <c r="A5" s="57" t="s">
        <v>36</v>
      </c>
      <c r="B5" s="177">
        <v>291</v>
      </c>
      <c r="C5" s="177"/>
      <c r="D5" s="177"/>
      <c r="E5" s="177"/>
      <c r="F5" s="177"/>
      <c r="G5" s="177"/>
    </row>
    <row r="6" spans="1:7">
      <c r="A6" s="57" t="s">
        <v>37</v>
      </c>
      <c r="B6" s="180">
        <v>1329</v>
      </c>
      <c r="C6" s="180"/>
      <c r="D6" s="180"/>
      <c r="E6" s="180"/>
      <c r="F6" s="180"/>
      <c r="G6" s="180"/>
    </row>
    <row r="7" spans="1:7">
      <c r="A7" s="57" t="s">
        <v>38</v>
      </c>
      <c r="B7" s="177">
        <v>1.05</v>
      </c>
      <c r="C7" s="177"/>
      <c r="D7" s="177"/>
      <c r="E7" s="177"/>
      <c r="F7" s="177"/>
      <c r="G7" s="177"/>
    </row>
    <row r="8" spans="1:7">
      <c r="A8" s="57" t="s">
        <v>39</v>
      </c>
      <c r="B8" s="177">
        <v>65.459999999999994</v>
      </c>
      <c r="C8" s="177"/>
      <c r="D8" s="177"/>
      <c r="E8" s="177"/>
      <c r="F8" s="177"/>
      <c r="G8" s="177"/>
    </row>
    <row r="9" spans="1:7" ht="21">
      <c r="A9" s="58" t="s">
        <v>40</v>
      </c>
      <c r="B9" s="59" t="s">
        <v>41</v>
      </c>
      <c r="C9" s="59" t="s">
        <v>42</v>
      </c>
      <c r="D9" s="59" t="s">
        <v>43</v>
      </c>
      <c r="E9" s="59" t="s">
        <v>44</v>
      </c>
      <c r="F9" s="59" t="s">
        <v>45</v>
      </c>
      <c r="G9" s="60" t="s">
        <v>46</v>
      </c>
    </row>
    <row r="10" spans="1:7">
      <c r="A10" s="57" t="s">
        <v>47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2"/>
    </row>
    <row r="11" spans="1:7">
      <c r="A11" s="57" t="s">
        <v>48</v>
      </c>
      <c r="B11" s="63">
        <v>9390</v>
      </c>
      <c r="C11" s="63">
        <v>37789</v>
      </c>
      <c r="D11" s="63">
        <v>32713</v>
      </c>
      <c r="E11" s="63">
        <v>34769</v>
      </c>
      <c r="F11" s="63">
        <v>15342</v>
      </c>
      <c r="G11" s="62"/>
    </row>
    <row r="12" spans="1:7">
      <c r="A12" s="57" t="s">
        <v>49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55"/>
    </row>
    <row r="13" spans="1:7">
      <c r="A13" s="57" t="s">
        <v>50</v>
      </c>
      <c r="B13" s="61">
        <v>0</v>
      </c>
      <c r="C13" s="61"/>
      <c r="D13" s="61"/>
      <c r="E13" s="61"/>
      <c r="F13" s="61"/>
      <c r="G13" s="62"/>
    </row>
    <row r="14" spans="1:7">
      <c r="A14" s="57" t="s">
        <v>51</v>
      </c>
      <c r="B14" s="61">
        <v>1.66</v>
      </c>
      <c r="C14" s="61">
        <v>1.37</v>
      </c>
      <c r="D14" s="61">
        <v>1.1299999999999999</v>
      </c>
      <c r="E14" s="61">
        <v>0.89</v>
      </c>
      <c r="F14" s="61">
        <v>1.1000000000000001</v>
      </c>
      <c r="G14" s="55"/>
    </row>
    <row r="15" spans="1:7">
      <c r="A15" s="57" t="s">
        <v>52</v>
      </c>
      <c r="B15" s="61">
        <v>54.1</v>
      </c>
      <c r="C15" s="61">
        <v>50.59</v>
      </c>
      <c r="D15" s="61">
        <v>53.89</v>
      </c>
      <c r="E15" s="61">
        <v>51.82</v>
      </c>
      <c r="F15" s="61">
        <v>44.81</v>
      </c>
      <c r="G15" s="55"/>
    </row>
    <row r="16" spans="1:7">
      <c r="A16" s="57" t="s">
        <v>53</v>
      </c>
      <c r="B16" s="61">
        <v>47.74</v>
      </c>
      <c r="C16" s="61">
        <v>48.15</v>
      </c>
      <c r="D16" s="61">
        <v>47.82</v>
      </c>
      <c r="E16" s="61">
        <v>51.61</v>
      </c>
      <c r="F16" s="61">
        <v>51.3</v>
      </c>
      <c r="G16" s="55"/>
    </row>
    <row r="17" spans="1:7">
      <c r="A17" s="57" t="s">
        <v>54</v>
      </c>
      <c r="B17" s="61">
        <v>42.49</v>
      </c>
      <c r="C17" s="61">
        <v>133.06</v>
      </c>
      <c r="D17" s="61">
        <v>115.19</v>
      </c>
      <c r="E17" s="61">
        <v>124.18</v>
      </c>
      <c r="F17" s="61">
        <v>57.25</v>
      </c>
      <c r="G17" s="55"/>
    </row>
    <row r="18" spans="1:7">
      <c r="A18" s="57" t="s">
        <v>55</v>
      </c>
      <c r="B18" s="61">
        <v>189.85</v>
      </c>
      <c r="C18" s="61">
        <v>175.93</v>
      </c>
      <c r="D18" s="61">
        <v>174</v>
      </c>
      <c r="E18" s="61">
        <v>172</v>
      </c>
      <c r="F18" s="61">
        <v>167</v>
      </c>
      <c r="G18" s="55"/>
    </row>
    <row r="19" spans="1:7">
      <c r="A19" s="57" t="s">
        <v>56</v>
      </c>
      <c r="B19" s="61">
        <v>0</v>
      </c>
      <c r="C19" s="61">
        <v>233</v>
      </c>
      <c r="D19" s="61">
        <v>204</v>
      </c>
      <c r="E19" s="61">
        <v>198</v>
      </c>
      <c r="F19" s="61">
        <v>23</v>
      </c>
      <c r="G19" s="55"/>
    </row>
    <row r="20" spans="1:7">
      <c r="A20" s="57" t="s">
        <v>57</v>
      </c>
      <c r="B20" s="61">
        <v>221</v>
      </c>
      <c r="C20" s="61">
        <v>284</v>
      </c>
      <c r="D20" s="61">
        <v>284</v>
      </c>
      <c r="E20" s="61">
        <v>280</v>
      </c>
      <c r="F20" s="61">
        <v>268</v>
      </c>
      <c r="G20" s="62"/>
    </row>
    <row r="21" spans="1:7">
      <c r="A21" s="57" t="s">
        <v>58</v>
      </c>
      <c r="B21" s="61">
        <v>455</v>
      </c>
      <c r="C21" s="61">
        <v>627</v>
      </c>
      <c r="D21" s="61">
        <v>617</v>
      </c>
      <c r="E21" s="61">
        <v>606</v>
      </c>
      <c r="F21" s="61">
        <v>555</v>
      </c>
      <c r="G21" s="62"/>
    </row>
    <row r="22" spans="1:7">
      <c r="A22" s="57" t="s">
        <v>59</v>
      </c>
      <c r="B22" s="61">
        <v>1</v>
      </c>
      <c r="C22" s="61">
        <v>4</v>
      </c>
      <c r="D22" s="61">
        <v>0</v>
      </c>
      <c r="E22" s="61">
        <v>1</v>
      </c>
      <c r="F22" s="61">
        <v>0</v>
      </c>
      <c r="G22" s="55"/>
    </row>
    <row r="23" spans="1:7">
      <c r="A23" s="178" t="s">
        <v>60</v>
      </c>
      <c r="B23" s="178"/>
      <c r="C23" s="178"/>
      <c r="D23" s="178"/>
      <c r="E23" s="178"/>
      <c r="F23" s="178"/>
      <c r="G23" s="178"/>
    </row>
    <row r="24" spans="1:7">
      <c r="A24" s="57" t="s">
        <v>61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55"/>
    </row>
    <row r="25" spans="1:7">
      <c r="A25" s="57" t="s">
        <v>62</v>
      </c>
      <c r="B25" s="61">
        <v>47</v>
      </c>
      <c r="C25" s="61">
        <v>75</v>
      </c>
      <c r="D25" s="61">
        <v>117</v>
      </c>
      <c r="E25" s="61">
        <v>85</v>
      </c>
      <c r="F25" s="61">
        <v>80</v>
      </c>
      <c r="G25" s="62"/>
    </row>
    <row r="26" spans="1:7">
      <c r="A26" s="57" t="s">
        <v>63</v>
      </c>
      <c r="B26" s="61">
        <v>19</v>
      </c>
      <c r="C26" s="61">
        <v>41</v>
      </c>
      <c r="D26" s="61">
        <v>42</v>
      </c>
      <c r="E26" s="61">
        <v>44</v>
      </c>
      <c r="F26" s="61">
        <v>41</v>
      </c>
      <c r="G26" s="62"/>
    </row>
    <row r="27" spans="1:7">
      <c r="A27" s="57" t="s">
        <v>64</v>
      </c>
      <c r="B27" s="61">
        <v>28</v>
      </c>
      <c r="C27" s="61">
        <v>34</v>
      </c>
      <c r="D27" s="61">
        <v>75</v>
      </c>
      <c r="E27" s="61">
        <v>41</v>
      </c>
      <c r="F27" s="61">
        <v>39</v>
      </c>
      <c r="G27" s="55"/>
    </row>
    <row r="28" spans="1:7">
      <c r="A28" s="57" t="s">
        <v>65</v>
      </c>
      <c r="B28" s="61">
        <v>83.17</v>
      </c>
      <c r="C28" s="61">
        <v>85.02</v>
      </c>
      <c r="D28" s="61">
        <v>77.45</v>
      </c>
      <c r="E28" s="61">
        <v>86.74</v>
      </c>
      <c r="F28" s="61">
        <v>69.31</v>
      </c>
      <c r="G28" s="55"/>
    </row>
    <row r="29" spans="1:7">
      <c r="A29" s="57" t="s">
        <v>66</v>
      </c>
      <c r="B29" s="61">
        <v>85.11</v>
      </c>
      <c r="C29" s="61">
        <v>90.67</v>
      </c>
      <c r="D29" s="61">
        <v>94.02</v>
      </c>
      <c r="E29" s="61">
        <v>82.35</v>
      </c>
      <c r="F29" s="61">
        <v>80</v>
      </c>
      <c r="G29" s="55"/>
    </row>
    <row r="30" spans="1:7">
      <c r="A30" s="178" t="s">
        <v>67</v>
      </c>
      <c r="B30" s="178"/>
      <c r="C30" s="178"/>
      <c r="D30" s="178"/>
      <c r="E30" s="178"/>
      <c r="F30" s="178"/>
      <c r="G30" s="178"/>
    </row>
    <row r="31" spans="1:7">
      <c r="A31" s="57" t="s">
        <v>68</v>
      </c>
      <c r="B31" s="61">
        <v>33.78</v>
      </c>
      <c r="C31" s="61">
        <v>70.989999999999995</v>
      </c>
      <c r="D31" s="61">
        <v>62.08</v>
      </c>
      <c r="E31" s="61">
        <v>68.25</v>
      </c>
      <c r="F31" s="61">
        <v>28.57</v>
      </c>
      <c r="G31" s="55"/>
    </row>
    <row r="32" spans="1:7">
      <c r="A32" s="57" t="s">
        <v>69</v>
      </c>
      <c r="B32" s="61">
        <v>25.31</v>
      </c>
      <c r="C32" s="61">
        <v>60.5</v>
      </c>
      <c r="D32" s="61">
        <v>55.2</v>
      </c>
      <c r="E32" s="61">
        <v>59.49</v>
      </c>
      <c r="F32" s="61">
        <v>24.23</v>
      </c>
      <c r="G32" s="55"/>
    </row>
    <row r="33" spans="1:7">
      <c r="A33" s="57" t="s">
        <v>70</v>
      </c>
      <c r="B33" s="61">
        <v>8.2799999999999994</v>
      </c>
      <c r="C33" s="61">
        <v>9.83</v>
      </c>
      <c r="D33" s="61">
        <v>6.08</v>
      </c>
      <c r="E33" s="61">
        <v>7.78</v>
      </c>
      <c r="F33" s="61">
        <v>3.46</v>
      </c>
      <c r="G33" s="55"/>
    </row>
    <row r="34" spans="1:7">
      <c r="A34" s="57" t="s">
        <v>71</v>
      </c>
      <c r="B34" s="61">
        <v>24.65</v>
      </c>
      <c r="C34" s="61">
        <v>13.98</v>
      </c>
      <c r="D34" s="61">
        <v>9.92</v>
      </c>
      <c r="E34" s="61">
        <v>11.56</v>
      </c>
      <c r="F34" s="61">
        <v>12.51</v>
      </c>
      <c r="G34" s="55"/>
    </row>
    <row r="35" spans="1:7">
      <c r="A35" s="57" t="s">
        <v>72</v>
      </c>
      <c r="B35" s="61">
        <v>0.18</v>
      </c>
      <c r="C35" s="61">
        <v>0.66</v>
      </c>
      <c r="D35" s="61">
        <v>0.8</v>
      </c>
      <c r="E35" s="61">
        <v>0.98</v>
      </c>
      <c r="F35" s="61">
        <v>0.88</v>
      </c>
      <c r="G35" s="55"/>
    </row>
    <row r="36" spans="1:7">
      <c r="A36" s="57" t="s">
        <v>73</v>
      </c>
      <c r="B36" s="61">
        <v>0.53</v>
      </c>
      <c r="C36" s="61">
        <v>0.93</v>
      </c>
      <c r="D36" s="61">
        <v>1.29</v>
      </c>
      <c r="E36" s="61">
        <v>1.44</v>
      </c>
      <c r="F36" s="61">
        <v>3.08</v>
      </c>
      <c r="G36" s="55"/>
    </row>
    <row r="37" spans="1:7">
      <c r="A37" s="57" t="s">
        <v>74</v>
      </c>
      <c r="B37" s="61">
        <v>193.08</v>
      </c>
      <c r="C37" s="61">
        <v>202</v>
      </c>
      <c r="D37" s="61">
        <v>176.44</v>
      </c>
      <c r="E37" s="61">
        <v>195.03</v>
      </c>
      <c r="F37" s="61">
        <v>178.38</v>
      </c>
      <c r="G37" s="55"/>
    </row>
    <row r="38" spans="1:7">
      <c r="A38" s="57" t="s">
        <v>75</v>
      </c>
      <c r="B38" s="61">
        <v>100</v>
      </c>
      <c r="C38" s="61">
        <v>100</v>
      </c>
      <c r="D38" s="61">
        <v>99.98</v>
      </c>
      <c r="E38" s="61">
        <v>99.73</v>
      </c>
      <c r="F38" s="61">
        <v>100</v>
      </c>
      <c r="G38" s="55"/>
    </row>
    <row r="39" spans="1:7">
      <c r="A39" s="57" t="s">
        <v>76</v>
      </c>
      <c r="B39" s="61">
        <v>100</v>
      </c>
      <c r="C39" s="61">
        <v>79.31</v>
      </c>
      <c r="D39" s="61">
        <v>90.55</v>
      </c>
      <c r="E39" s="61">
        <v>100</v>
      </c>
      <c r="F39" s="61">
        <v>45.71</v>
      </c>
      <c r="G39" s="6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RowHeight="15"/>
  <cols>
    <col min="1" max="1" width="5" style="45" customWidth="1"/>
    <col min="2" max="2" width="13.7109375" style="45" customWidth="1"/>
    <col min="3" max="3" width="27" style="74" customWidth="1"/>
    <col min="4" max="4" width="16.28515625" style="45" customWidth="1"/>
    <col min="5" max="6" width="9.140625" style="45"/>
    <col min="7" max="7" width="10.7109375" style="45" customWidth="1"/>
    <col min="8" max="8" width="11.7109375" style="45" customWidth="1"/>
    <col min="9" max="9" width="15.7109375" style="45" customWidth="1"/>
    <col min="10" max="10" width="15.28515625" style="45" customWidth="1"/>
    <col min="11" max="11" width="13.85546875" customWidth="1"/>
    <col min="12" max="12" width="16.85546875" style="78" customWidth="1"/>
    <col min="13" max="16384" width="9.140625" style="45"/>
  </cols>
  <sheetData>
    <row r="1" spans="1:11" ht="23.25" customHeight="1">
      <c r="A1" s="184" t="s">
        <v>247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69" customFormat="1" ht="48" customHeight="1">
      <c r="A2" s="70" t="s">
        <v>214</v>
      </c>
      <c r="B2" s="70" t="s">
        <v>215</v>
      </c>
      <c r="C2" s="75" t="s">
        <v>216</v>
      </c>
      <c r="D2" s="70"/>
      <c r="E2" s="70" t="s">
        <v>211</v>
      </c>
      <c r="F2" s="70" t="s">
        <v>212</v>
      </c>
      <c r="G2" s="70" t="s">
        <v>213</v>
      </c>
      <c r="H2" s="70" t="s">
        <v>248</v>
      </c>
      <c r="I2" s="70" t="s">
        <v>253</v>
      </c>
      <c r="J2" s="70" t="s">
        <v>242</v>
      </c>
      <c r="K2" s="70" t="s">
        <v>217</v>
      </c>
    </row>
    <row r="3" spans="1:11" s="69" customFormat="1" ht="16.5" customHeight="1">
      <c r="A3" s="70"/>
      <c r="B3" s="70"/>
      <c r="C3" s="75"/>
      <c r="D3" s="70" t="s">
        <v>254</v>
      </c>
      <c r="E3" s="70" t="s">
        <v>249</v>
      </c>
      <c r="F3" s="70" t="s">
        <v>249</v>
      </c>
      <c r="G3" s="70" t="s">
        <v>249</v>
      </c>
      <c r="H3" s="70" t="s">
        <v>250</v>
      </c>
      <c r="I3" s="70" t="s">
        <v>251</v>
      </c>
      <c r="J3" s="70" t="s">
        <v>252</v>
      </c>
      <c r="K3" s="70" t="s">
        <v>252</v>
      </c>
    </row>
    <row r="4" spans="1:11" ht="15" customHeight="1">
      <c r="A4" s="47">
        <v>1</v>
      </c>
      <c r="B4" s="47" t="s">
        <v>154</v>
      </c>
      <c r="C4" s="71" t="s">
        <v>89</v>
      </c>
      <c r="D4" s="48" t="s">
        <v>155</v>
      </c>
      <c r="E4" s="45">
        <v>25</v>
      </c>
      <c r="F4" s="45">
        <v>25</v>
      </c>
      <c r="G4" s="45">
        <v>3</v>
      </c>
      <c r="H4" s="76">
        <f t="shared" ref="H4:H35" si="0">(E4+(E4-(2*G4*0.1)*(G4/0.3-1)))/2*(F4+(F4-(2*G4*0.1)*(G4/0.3-1)))/2*G4</f>
        <v>1491.8700000000001</v>
      </c>
      <c r="I4" s="76">
        <f>0.75*(H4/0.15)/10000</f>
        <v>0.74593500000000001</v>
      </c>
      <c r="J4" s="46">
        <f>I4*2</f>
        <v>1.49187</v>
      </c>
      <c r="K4" s="46">
        <f>+J4+I4</f>
        <v>2.2378049999999998</v>
      </c>
    </row>
    <row r="5" spans="1:11" ht="15" customHeight="1">
      <c r="A5" s="47">
        <v>2</v>
      </c>
      <c r="B5" s="47" t="s">
        <v>154</v>
      </c>
      <c r="C5" s="71" t="s">
        <v>90</v>
      </c>
      <c r="D5" s="48" t="s">
        <v>157</v>
      </c>
      <c r="E5" s="68">
        <v>40</v>
      </c>
      <c r="F5" s="68">
        <v>40</v>
      </c>
      <c r="G5" s="45">
        <v>3</v>
      </c>
      <c r="H5" s="76">
        <f t="shared" si="0"/>
        <v>4173.869999999999</v>
      </c>
      <c r="I5" s="76">
        <f t="shared" ref="I5:I68" si="1">0.75*(H5/0.15)/10000</f>
        <v>2.086935</v>
      </c>
      <c r="J5" s="46">
        <f t="shared" ref="J5:J68" si="2">I5*2</f>
        <v>4.17387</v>
      </c>
      <c r="K5" s="46">
        <f t="shared" ref="K5:K68" si="3">+J5+I5</f>
        <v>6.2608049999999995</v>
      </c>
    </row>
    <row r="6" spans="1:11">
      <c r="A6" s="47">
        <v>3</v>
      </c>
      <c r="B6" s="47" t="s">
        <v>154</v>
      </c>
      <c r="C6" s="71" t="s">
        <v>91</v>
      </c>
      <c r="D6" s="48" t="s">
        <v>156</v>
      </c>
      <c r="E6" s="45">
        <v>30</v>
      </c>
      <c r="F6" s="45">
        <v>30</v>
      </c>
      <c r="G6" s="45">
        <v>3</v>
      </c>
      <c r="H6" s="76">
        <f t="shared" si="0"/>
        <v>2235.8700000000003</v>
      </c>
      <c r="I6" s="76">
        <f t="shared" si="1"/>
        <v>1.1179350000000001</v>
      </c>
      <c r="J6" s="46">
        <f t="shared" si="2"/>
        <v>2.2358700000000002</v>
      </c>
      <c r="K6" s="46">
        <f t="shared" si="3"/>
        <v>3.3538050000000004</v>
      </c>
    </row>
    <row r="7" spans="1:11">
      <c r="A7" s="47">
        <v>4</v>
      </c>
      <c r="B7" s="47" t="s">
        <v>154</v>
      </c>
      <c r="C7" s="71" t="s">
        <v>91</v>
      </c>
      <c r="D7" s="48" t="s">
        <v>155</v>
      </c>
      <c r="E7" s="45">
        <v>23</v>
      </c>
      <c r="F7" s="45">
        <v>23</v>
      </c>
      <c r="G7" s="45">
        <v>3</v>
      </c>
      <c r="H7" s="76">
        <f t="shared" si="0"/>
        <v>1236.27</v>
      </c>
      <c r="I7" s="76">
        <f t="shared" si="1"/>
        <v>0.61813499999999999</v>
      </c>
      <c r="J7" s="46">
        <f t="shared" si="2"/>
        <v>1.23627</v>
      </c>
      <c r="K7" s="46">
        <f t="shared" si="3"/>
        <v>1.8544049999999999</v>
      </c>
    </row>
    <row r="8" spans="1:11">
      <c r="A8" s="47">
        <v>5</v>
      </c>
      <c r="B8" s="47" t="s">
        <v>154</v>
      </c>
      <c r="C8" s="71" t="s">
        <v>92</v>
      </c>
      <c r="D8" s="48" t="s">
        <v>157</v>
      </c>
      <c r="E8" s="45">
        <v>40</v>
      </c>
      <c r="F8" s="45">
        <v>40</v>
      </c>
      <c r="G8" s="45">
        <v>3</v>
      </c>
      <c r="H8" s="76">
        <f t="shared" si="0"/>
        <v>4173.869999999999</v>
      </c>
      <c r="I8" s="76">
        <f t="shared" si="1"/>
        <v>2.086935</v>
      </c>
      <c r="J8" s="46">
        <f t="shared" si="2"/>
        <v>4.17387</v>
      </c>
      <c r="K8" s="46">
        <f t="shared" si="3"/>
        <v>6.2608049999999995</v>
      </c>
    </row>
    <row r="9" spans="1:11">
      <c r="A9" s="47">
        <v>6</v>
      </c>
      <c r="B9" s="47" t="s">
        <v>154</v>
      </c>
      <c r="C9" s="71" t="s">
        <v>90</v>
      </c>
      <c r="D9" s="48" t="s">
        <v>156</v>
      </c>
      <c r="E9" s="45">
        <v>30</v>
      </c>
      <c r="F9" s="45">
        <v>30</v>
      </c>
      <c r="G9" s="45">
        <v>3</v>
      </c>
      <c r="H9" s="76">
        <f t="shared" si="0"/>
        <v>2235.8700000000003</v>
      </c>
      <c r="I9" s="76">
        <f t="shared" si="1"/>
        <v>1.1179350000000001</v>
      </c>
      <c r="J9" s="46">
        <f t="shared" si="2"/>
        <v>2.2358700000000002</v>
      </c>
      <c r="K9" s="46">
        <f t="shared" si="3"/>
        <v>3.3538050000000004</v>
      </c>
    </row>
    <row r="10" spans="1:11">
      <c r="A10" s="47">
        <v>7</v>
      </c>
      <c r="B10" s="47" t="s">
        <v>154</v>
      </c>
      <c r="C10" s="71" t="s">
        <v>93</v>
      </c>
      <c r="D10" s="48" t="s">
        <v>155</v>
      </c>
      <c r="E10" s="45">
        <v>23</v>
      </c>
      <c r="F10" s="45">
        <v>23</v>
      </c>
      <c r="G10" s="45">
        <v>3</v>
      </c>
      <c r="H10" s="76">
        <f t="shared" si="0"/>
        <v>1236.27</v>
      </c>
      <c r="I10" s="76">
        <f t="shared" si="1"/>
        <v>0.61813499999999999</v>
      </c>
      <c r="J10" s="46">
        <f t="shared" si="2"/>
        <v>1.23627</v>
      </c>
      <c r="K10" s="46">
        <f t="shared" si="3"/>
        <v>1.8544049999999999</v>
      </c>
    </row>
    <row r="11" spans="1:11">
      <c r="A11" s="47">
        <v>8</v>
      </c>
      <c r="B11" s="47" t="s">
        <v>154</v>
      </c>
      <c r="C11" s="71" t="s">
        <v>94</v>
      </c>
      <c r="D11" s="48" t="s">
        <v>156</v>
      </c>
      <c r="E11" s="45">
        <v>30</v>
      </c>
      <c r="F11" s="45">
        <v>30</v>
      </c>
      <c r="G11" s="45">
        <v>3</v>
      </c>
      <c r="H11" s="76">
        <f t="shared" si="0"/>
        <v>2235.8700000000003</v>
      </c>
      <c r="I11" s="76">
        <f t="shared" si="1"/>
        <v>1.1179350000000001</v>
      </c>
      <c r="J11" s="46">
        <f t="shared" si="2"/>
        <v>2.2358700000000002</v>
      </c>
      <c r="K11" s="46">
        <f t="shared" si="3"/>
        <v>3.3538050000000004</v>
      </c>
    </row>
    <row r="12" spans="1:11">
      <c r="A12" s="47">
        <v>9</v>
      </c>
      <c r="B12" s="47" t="s">
        <v>154</v>
      </c>
      <c r="C12" s="71" t="s">
        <v>95</v>
      </c>
      <c r="D12" s="48" t="s">
        <v>156</v>
      </c>
      <c r="E12" s="45">
        <v>30</v>
      </c>
      <c r="F12" s="45">
        <v>30</v>
      </c>
      <c r="G12" s="45">
        <v>3</v>
      </c>
      <c r="H12" s="76">
        <f t="shared" si="0"/>
        <v>2235.8700000000003</v>
      </c>
      <c r="I12" s="76">
        <f t="shared" si="1"/>
        <v>1.1179350000000001</v>
      </c>
      <c r="J12" s="46">
        <f t="shared" si="2"/>
        <v>2.2358700000000002</v>
      </c>
      <c r="K12" s="46">
        <f t="shared" si="3"/>
        <v>3.3538050000000004</v>
      </c>
    </row>
    <row r="13" spans="1:11">
      <c r="A13" s="47">
        <v>10</v>
      </c>
      <c r="B13" s="47" t="s">
        <v>154</v>
      </c>
      <c r="C13" s="71" t="s">
        <v>96</v>
      </c>
      <c r="D13" s="48" t="s">
        <v>156</v>
      </c>
      <c r="E13" s="45">
        <v>30</v>
      </c>
      <c r="F13" s="45">
        <v>30</v>
      </c>
      <c r="G13" s="45">
        <v>3</v>
      </c>
      <c r="H13" s="76">
        <f t="shared" si="0"/>
        <v>2235.8700000000003</v>
      </c>
      <c r="I13" s="76">
        <f t="shared" si="1"/>
        <v>1.1179350000000001</v>
      </c>
      <c r="J13" s="46">
        <f t="shared" si="2"/>
        <v>2.2358700000000002</v>
      </c>
      <c r="K13" s="46">
        <f t="shared" si="3"/>
        <v>3.3538050000000004</v>
      </c>
    </row>
    <row r="14" spans="1:11">
      <c r="A14" s="47">
        <v>11</v>
      </c>
      <c r="B14" s="47" t="s">
        <v>154</v>
      </c>
      <c r="C14" s="71" t="s">
        <v>97</v>
      </c>
      <c r="D14" s="48" t="s">
        <v>157</v>
      </c>
      <c r="E14" s="45">
        <v>40</v>
      </c>
      <c r="F14" s="45">
        <v>40</v>
      </c>
      <c r="G14" s="45">
        <v>3</v>
      </c>
      <c r="H14" s="76">
        <f t="shared" si="0"/>
        <v>4173.869999999999</v>
      </c>
      <c r="I14" s="76">
        <f t="shared" si="1"/>
        <v>2.086935</v>
      </c>
      <c r="J14" s="46">
        <f t="shared" si="2"/>
        <v>4.17387</v>
      </c>
      <c r="K14" s="46">
        <f t="shared" si="3"/>
        <v>6.2608049999999995</v>
      </c>
    </row>
    <row r="15" spans="1:11">
      <c r="A15" s="47">
        <v>12</v>
      </c>
      <c r="B15" s="47" t="s">
        <v>154</v>
      </c>
      <c r="C15" s="71" t="s">
        <v>98</v>
      </c>
      <c r="D15" s="48" t="s">
        <v>157</v>
      </c>
      <c r="E15" s="45">
        <v>40</v>
      </c>
      <c r="F15" s="45">
        <v>40</v>
      </c>
      <c r="G15" s="45">
        <v>3</v>
      </c>
      <c r="H15" s="76">
        <f t="shared" si="0"/>
        <v>4173.869999999999</v>
      </c>
      <c r="I15" s="76">
        <f t="shared" si="1"/>
        <v>2.086935</v>
      </c>
      <c r="J15" s="46">
        <f t="shared" si="2"/>
        <v>4.17387</v>
      </c>
      <c r="K15" s="46">
        <f t="shared" si="3"/>
        <v>6.2608049999999995</v>
      </c>
    </row>
    <row r="16" spans="1:11">
      <c r="A16" s="47">
        <v>13</v>
      </c>
      <c r="B16" s="47" t="s">
        <v>154</v>
      </c>
      <c r="C16" s="71" t="s">
        <v>99</v>
      </c>
      <c r="D16" s="49" t="s">
        <v>156</v>
      </c>
      <c r="E16" s="45">
        <v>30</v>
      </c>
      <c r="F16" s="45">
        <v>30</v>
      </c>
      <c r="G16" s="45">
        <v>3</v>
      </c>
      <c r="H16" s="76">
        <f t="shared" si="0"/>
        <v>2235.8700000000003</v>
      </c>
      <c r="I16" s="76">
        <f t="shared" si="1"/>
        <v>1.1179350000000001</v>
      </c>
      <c r="J16" s="46">
        <f t="shared" si="2"/>
        <v>2.2358700000000002</v>
      </c>
      <c r="K16" s="46">
        <f t="shared" si="3"/>
        <v>3.3538050000000004</v>
      </c>
    </row>
    <row r="17" spans="1:11">
      <c r="A17" s="47">
        <v>14</v>
      </c>
      <c r="B17" s="47" t="s">
        <v>154</v>
      </c>
      <c r="C17" s="71" t="s">
        <v>100</v>
      </c>
      <c r="D17" s="49" t="s">
        <v>155</v>
      </c>
      <c r="E17" s="45">
        <v>23</v>
      </c>
      <c r="F17" s="45">
        <v>23</v>
      </c>
      <c r="G17" s="45">
        <v>3</v>
      </c>
      <c r="H17" s="76">
        <f t="shared" si="0"/>
        <v>1236.27</v>
      </c>
      <c r="I17" s="76">
        <f t="shared" si="1"/>
        <v>0.61813499999999999</v>
      </c>
      <c r="J17" s="46">
        <f t="shared" si="2"/>
        <v>1.23627</v>
      </c>
      <c r="K17" s="46">
        <f t="shared" si="3"/>
        <v>1.8544049999999999</v>
      </c>
    </row>
    <row r="18" spans="1:11">
      <c r="A18" s="47">
        <v>15</v>
      </c>
      <c r="B18" s="47" t="s">
        <v>154</v>
      </c>
      <c r="C18" s="71" t="s">
        <v>101</v>
      </c>
      <c r="D18" s="49" t="s">
        <v>156</v>
      </c>
      <c r="E18" s="45">
        <v>30</v>
      </c>
      <c r="F18" s="45">
        <v>30</v>
      </c>
      <c r="G18" s="45">
        <v>3</v>
      </c>
      <c r="H18" s="76">
        <f t="shared" si="0"/>
        <v>2235.8700000000003</v>
      </c>
      <c r="I18" s="76">
        <f t="shared" si="1"/>
        <v>1.1179350000000001</v>
      </c>
      <c r="J18" s="46">
        <f t="shared" si="2"/>
        <v>2.2358700000000002</v>
      </c>
      <c r="K18" s="46">
        <f t="shared" si="3"/>
        <v>3.3538050000000004</v>
      </c>
    </row>
    <row r="19" spans="1:11">
      <c r="A19" s="47">
        <v>16</v>
      </c>
      <c r="B19" s="47" t="s">
        <v>154</v>
      </c>
      <c r="C19" s="71" t="s">
        <v>102</v>
      </c>
      <c r="D19" s="49" t="s">
        <v>155</v>
      </c>
      <c r="E19" s="45">
        <v>23</v>
      </c>
      <c r="F19" s="45">
        <v>23</v>
      </c>
      <c r="G19" s="45">
        <v>3</v>
      </c>
      <c r="H19" s="76">
        <f t="shared" si="0"/>
        <v>1236.27</v>
      </c>
      <c r="I19" s="76">
        <f t="shared" si="1"/>
        <v>0.61813499999999999</v>
      </c>
      <c r="J19" s="46">
        <f t="shared" si="2"/>
        <v>1.23627</v>
      </c>
      <c r="K19" s="46">
        <f t="shared" si="3"/>
        <v>1.8544049999999999</v>
      </c>
    </row>
    <row r="20" spans="1:11">
      <c r="A20" s="47">
        <v>17</v>
      </c>
      <c r="B20" s="47" t="s">
        <v>154</v>
      </c>
      <c r="C20" s="71" t="s">
        <v>103</v>
      </c>
      <c r="D20" s="49" t="s">
        <v>156</v>
      </c>
      <c r="E20" s="45">
        <v>30</v>
      </c>
      <c r="F20" s="45">
        <v>30</v>
      </c>
      <c r="G20" s="45">
        <v>3</v>
      </c>
      <c r="H20" s="76">
        <f t="shared" si="0"/>
        <v>2235.8700000000003</v>
      </c>
      <c r="I20" s="76">
        <f t="shared" si="1"/>
        <v>1.1179350000000001</v>
      </c>
      <c r="J20" s="46">
        <f t="shared" si="2"/>
        <v>2.2358700000000002</v>
      </c>
      <c r="K20" s="46">
        <f t="shared" si="3"/>
        <v>3.3538050000000004</v>
      </c>
    </row>
    <row r="21" spans="1:11">
      <c r="A21" s="47">
        <v>18</v>
      </c>
      <c r="B21" s="47" t="s">
        <v>154</v>
      </c>
      <c r="C21" s="71" t="s">
        <v>104</v>
      </c>
      <c r="D21" s="49" t="s">
        <v>156</v>
      </c>
      <c r="E21" s="45">
        <v>30</v>
      </c>
      <c r="F21" s="45">
        <v>30</v>
      </c>
      <c r="G21" s="45">
        <v>3</v>
      </c>
      <c r="H21" s="76">
        <f t="shared" si="0"/>
        <v>2235.8700000000003</v>
      </c>
      <c r="I21" s="76">
        <f t="shared" si="1"/>
        <v>1.1179350000000001</v>
      </c>
      <c r="J21" s="46">
        <f t="shared" si="2"/>
        <v>2.2358700000000002</v>
      </c>
      <c r="K21" s="46">
        <f t="shared" si="3"/>
        <v>3.3538050000000004</v>
      </c>
    </row>
    <row r="22" spans="1:11">
      <c r="A22" s="47">
        <v>19</v>
      </c>
      <c r="B22" s="47" t="s">
        <v>154</v>
      </c>
      <c r="C22" s="71" t="s">
        <v>105</v>
      </c>
      <c r="D22" s="49" t="s">
        <v>155</v>
      </c>
      <c r="E22" s="45">
        <v>23</v>
      </c>
      <c r="F22" s="45">
        <v>23</v>
      </c>
      <c r="G22" s="45">
        <v>3</v>
      </c>
      <c r="H22" s="76">
        <f t="shared" si="0"/>
        <v>1236.27</v>
      </c>
      <c r="I22" s="76">
        <f t="shared" si="1"/>
        <v>0.61813499999999999</v>
      </c>
      <c r="J22" s="46">
        <f t="shared" si="2"/>
        <v>1.23627</v>
      </c>
      <c r="K22" s="46">
        <f t="shared" si="3"/>
        <v>1.8544049999999999</v>
      </c>
    </row>
    <row r="23" spans="1:11">
      <c r="A23" s="47">
        <v>20</v>
      </c>
      <c r="B23" s="47" t="s">
        <v>154</v>
      </c>
      <c r="C23" s="71" t="s">
        <v>106</v>
      </c>
      <c r="D23" s="49" t="s">
        <v>156</v>
      </c>
      <c r="E23" s="45">
        <v>30</v>
      </c>
      <c r="F23" s="45">
        <v>30</v>
      </c>
      <c r="G23" s="45">
        <v>3</v>
      </c>
      <c r="H23" s="76">
        <f t="shared" si="0"/>
        <v>2235.8700000000003</v>
      </c>
      <c r="I23" s="76">
        <f t="shared" si="1"/>
        <v>1.1179350000000001</v>
      </c>
      <c r="J23" s="46">
        <f t="shared" si="2"/>
        <v>2.2358700000000002</v>
      </c>
      <c r="K23" s="46">
        <f t="shared" si="3"/>
        <v>3.3538050000000004</v>
      </c>
    </row>
    <row r="24" spans="1:11" ht="15.75">
      <c r="A24" s="47">
        <v>21</v>
      </c>
      <c r="B24" s="47" t="s">
        <v>154</v>
      </c>
      <c r="C24" s="50" t="s">
        <v>107</v>
      </c>
      <c r="D24" s="49" t="s">
        <v>156</v>
      </c>
      <c r="E24" s="45">
        <v>30</v>
      </c>
      <c r="F24" s="45">
        <v>30</v>
      </c>
      <c r="G24" s="45">
        <v>3</v>
      </c>
      <c r="H24" s="76">
        <f t="shared" si="0"/>
        <v>2235.8700000000003</v>
      </c>
      <c r="I24" s="76">
        <f t="shared" si="1"/>
        <v>1.1179350000000001</v>
      </c>
      <c r="J24" s="46">
        <f t="shared" si="2"/>
        <v>2.2358700000000002</v>
      </c>
      <c r="K24" s="46">
        <f t="shared" si="3"/>
        <v>3.3538050000000004</v>
      </c>
    </row>
    <row r="25" spans="1:11" ht="15.75">
      <c r="A25" s="47">
        <v>22</v>
      </c>
      <c r="B25" s="47" t="s">
        <v>154</v>
      </c>
      <c r="C25" s="50" t="s">
        <v>108</v>
      </c>
      <c r="D25" s="50" t="s">
        <v>156</v>
      </c>
      <c r="E25" s="45">
        <v>30</v>
      </c>
      <c r="F25" s="45">
        <v>30</v>
      </c>
      <c r="G25" s="45">
        <v>3</v>
      </c>
      <c r="H25" s="76">
        <f t="shared" si="0"/>
        <v>2235.8700000000003</v>
      </c>
      <c r="I25" s="76">
        <f t="shared" si="1"/>
        <v>1.1179350000000001</v>
      </c>
      <c r="J25" s="46">
        <f t="shared" si="2"/>
        <v>2.2358700000000002</v>
      </c>
      <c r="K25" s="46">
        <f t="shared" si="3"/>
        <v>3.3538050000000004</v>
      </c>
    </row>
    <row r="26" spans="1:11" ht="15.75">
      <c r="A26" s="47">
        <v>23</v>
      </c>
      <c r="B26" s="47" t="s">
        <v>154</v>
      </c>
      <c r="C26" s="50" t="s">
        <v>109</v>
      </c>
      <c r="D26" s="50" t="s">
        <v>156</v>
      </c>
      <c r="E26" s="45">
        <v>30</v>
      </c>
      <c r="F26" s="45">
        <v>30</v>
      </c>
      <c r="G26" s="45">
        <v>3</v>
      </c>
      <c r="H26" s="76">
        <f t="shared" si="0"/>
        <v>2235.8700000000003</v>
      </c>
      <c r="I26" s="76">
        <f t="shared" si="1"/>
        <v>1.1179350000000001</v>
      </c>
      <c r="J26" s="46">
        <f t="shared" si="2"/>
        <v>2.2358700000000002</v>
      </c>
      <c r="K26" s="46">
        <f t="shared" si="3"/>
        <v>3.3538050000000004</v>
      </c>
    </row>
    <row r="27" spans="1:11">
      <c r="A27" s="47">
        <v>24</v>
      </c>
      <c r="B27" s="47" t="s">
        <v>154</v>
      </c>
      <c r="C27" s="71" t="s">
        <v>110</v>
      </c>
      <c r="D27" s="49" t="s">
        <v>156</v>
      </c>
      <c r="E27" s="45">
        <v>30</v>
      </c>
      <c r="F27" s="45">
        <v>30</v>
      </c>
      <c r="G27" s="45">
        <v>3</v>
      </c>
      <c r="H27" s="76">
        <f t="shared" si="0"/>
        <v>2235.8700000000003</v>
      </c>
      <c r="I27" s="76">
        <f t="shared" si="1"/>
        <v>1.1179350000000001</v>
      </c>
      <c r="J27" s="46">
        <f t="shared" si="2"/>
        <v>2.2358700000000002</v>
      </c>
      <c r="K27" s="46">
        <f t="shared" si="3"/>
        <v>3.3538050000000004</v>
      </c>
    </row>
    <row r="28" spans="1:11">
      <c r="A28" s="47">
        <v>25</v>
      </c>
      <c r="B28" s="47" t="s">
        <v>154</v>
      </c>
      <c r="C28" s="71" t="s">
        <v>111</v>
      </c>
      <c r="D28" s="49" t="s">
        <v>156</v>
      </c>
      <c r="E28" s="45">
        <v>30</v>
      </c>
      <c r="F28" s="45">
        <v>30</v>
      </c>
      <c r="G28" s="45">
        <v>3</v>
      </c>
      <c r="H28" s="76">
        <f t="shared" si="0"/>
        <v>2235.8700000000003</v>
      </c>
      <c r="I28" s="76">
        <f t="shared" si="1"/>
        <v>1.1179350000000001</v>
      </c>
      <c r="J28" s="46">
        <f t="shared" si="2"/>
        <v>2.2358700000000002</v>
      </c>
      <c r="K28" s="46">
        <f t="shared" si="3"/>
        <v>3.3538050000000004</v>
      </c>
    </row>
    <row r="29" spans="1:11">
      <c r="A29" s="47">
        <v>26</v>
      </c>
      <c r="B29" s="47" t="s">
        <v>154</v>
      </c>
      <c r="C29" s="71" t="s">
        <v>112</v>
      </c>
      <c r="D29" s="49" t="s">
        <v>156</v>
      </c>
      <c r="E29" s="45">
        <v>30</v>
      </c>
      <c r="F29" s="45">
        <v>30</v>
      </c>
      <c r="G29" s="45">
        <v>3</v>
      </c>
      <c r="H29" s="76">
        <f t="shared" si="0"/>
        <v>2235.8700000000003</v>
      </c>
      <c r="I29" s="76">
        <f t="shared" si="1"/>
        <v>1.1179350000000001</v>
      </c>
      <c r="J29" s="46">
        <f t="shared" si="2"/>
        <v>2.2358700000000002</v>
      </c>
      <c r="K29" s="46">
        <f t="shared" si="3"/>
        <v>3.3538050000000004</v>
      </c>
    </row>
    <row r="30" spans="1:11">
      <c r="A30" s="47">
        <v>27</v>
      </c>
      <c r="B30" s="47" t="s">
        <v>154</v>
      </c>
      <c r="C30" s="71" t="s">
        <v>113</v>
      </c>
      <c r="D30" s="49" t="s">
        <v>157</v>
      </c>
      <c r="E30" s="45">
        <v>40</v>
      </c>
      <c r="F30" s="45">
        <v>40</v>
      </c>
      <c r="G30" s="45">
        <v>3</v>
      </c>
      <c r="H30" s="76">
        <f t="shared" si="0"/>
        <v>4173.869999999999</v>
      </c>
      <c r="I30" s="76">
        <f t="shared" si="1"/>
        <v>2.086935</v>
      </c>
      <c r="J30" s="46">
        <f t="shared" si="2"/>
        <v>4.17387</v>
      </c>
      <c r="K30" s="46">
        <f t="shared" si="3"/>
        <v>6.2608049999999995</v>
      </c>
    </row>
    <row r="31" spans="1:11">
      <c r="A31" s="47">
        <v>28</v>
      </c>
      <c r="B31" s="47" t="s">
        <v>154</v>
      </c>
      <c r="C31" s="71" t="s">
        <v>114</v>
      </c>
      <c r="D31" s="49" t="s">
        <v>157</v>
      </c>
      <c r="E31" s="45">
        <v>40</v>
      </c>
      <c r="F31" s="45">
        <v>40</v>
      </c>
      <c r="G31" s="45">
        <v>3</v>
      </c>
      <c r="H31" s="76">
        <f t="shared" si="0"/>
        <v>4173.869999999999</v>
      </c>
      <c r="I31" s="76">
        <f t="shared" si="1"/>
        <v>2.086935</v>
      </c>
      <c r="J31" s="46">
        <f t="shared" si="2"/>
        <v>4.17387</v>
      </c>
      <c r="K31" s="46">
        <f t="shared" si="3"/>
        <v>6.2608049999999995</v>
      </c>
    </row>
    <row r="32" spans="1:11">
      <c r="A32" s="47">
        <v>29</v>
      </c>
      <c r="B32" s="47" t="s">
        <v>154</v>
      </c>
      <c r="C32" s="71" t="s">
        <v>115</v>
      </c>
      <c r="D32" s="49" t="s">
        <v>156</v>
      </c>
      <c r="E32" s="45">
        <v>30</v>
      </c>
      <c r="F32" s="45">
        <v>30</v>
      </c>
      <c r="G32" s="45">
        <v>3</v>
      </c>
      <c r="H32" s="76">
        <f t="shared" si="0"/>
        <v>2235.8700000000003</v>
      </c>
      <c r="I32" s="76">
        <f t="shared" si="1"/>
        <v>1.1179350000000001</v>
      </c>
      <c r="J32" s="46">
        <f t="shared" si="2"/>
        <v>2.2358700000000002</v>
      </c>
      <c r="K32" s="46">
        <f t="shared" si="3"/>
        <v>3.3538050000000004</v>
      </c>
    </row>
    <row r="33" spans="1:11">
      <c r="A33" s="47">
        <v>30</v>
      </c>
      <c r="B33" s="47" t="s">
        <v>154</v>
      </c>
      <c r="C33" s="71" t="s">
        <v>115</v>
      </c>
      <c r="D33" s="49" t="s">
        <v>157</v>
      </c>
      <c r="E33" s="45">
        <v>40</v>
      </c>
      <c r="F33" s="45">
        <v>40</v>
      </c>
      <c r="G33" s="45">
        <v>3</v>
      </c>
      <c r="H33" s="76">
        <f t="shared" si="0"/>
        <v>4173.869999999999</v>
      </c>
      <c r="I33" s="76">
        <f t="shared" si="1"/>
        <v>2.086935</v>
      </c>
      <c r="J33" s="46">
        <f t="shared" si="2"/>
        <v>4.17387</v>
      </c>
      <c r="K33" s="46">
        <f t="shared" si="3"/>
        <v>6.2608049999999995</v>
      </c>
    </row>
    <row r="34" spans="1:11">
      <c r="A34" s="47">
        <v>31</v>
      </c>
      <c r="B34" s="47" t="s">
        <v>154</v>
      </c>
      <c r="C34" s="71" t="s">
        <v>116</v>
      </c>
      <c r="D34" s="49" t="s">
        <v>155</v>
      </c>
      <c r="E34" s="45">
        <v>23</v>
      </c>
      <c r="F34" s="45">
        <v>23</v>
      </c>
      <c r="G34" s="45">
        <v>3</v>
      </c>
      <c r="H34" s="76">
        <f t="shared" si="0"/>
        <v>1236.27</v>
      </c>
      <c r="I34" s="76">
        <f t="shared" si="1"/>
        <v>0.61813499999999999</v>
      </c>
      <c r="J34" s="46">
        <f t="shared" si="2"/>
        <v>1.23627</v>
      </c>
      <c r="K34" s="46">
        <f t="shared" si="3"/>
        <v>1.8544049999999999</v>
      </c>
    </row>
    <row r="35" spans="1:11">
      <c r="A35" s="47">
        <v>32</v>
      </c>
      <c r="B35" s="47" t="s">
        <v>154</v>
      </c>
      <c r="C35" s="71" t="s">
        <v>117</v>
      </c>
      <c r="D35" s="49" t="s">
        <v>155</v>
      </c>
      <c r="E35" s="45">
        <v>23</v>
      </c>
      <c r="F35" s="45">
        <v>23</v>
      </c>
      <c r="G35" s="45">
        <v>3</v>
      </c>
      <c r="H35" s="76">
        <f t="shared" si="0"/>
        <v>1236.27</v>
      </c>
      <c r="I35" s="76">
        <f t="shared" si="1"/>
        <v>0.61813499999999999</v>
      </c>
      <c r="J35" s="46">
        <f t="shared" si="2"/>
        <v>1.23627</v>
      </c>
      <c r="K35" s="46">
        <f t="shared" si="3"/>
        <v>1.8544049999999999</v>
      </c>
    </row>
    <row r="36" spans="1:11">
      <c r="A36" s="47">
        <v>33</v>
      </c>
      <c r="B36" s="47" t="s">
        <v>154</v>
      </c>
      <c r="C36" s="71" t="s">
        <v>118</v>
      </c>
      <c r="D36" s="48" t="s">
        <v>155</v>
      </c>
      <c r="E36" s="45">
        <v>23</v>
      </c>
      <c r="F36" s="45">
        <v>23</v>
      </c>
      <c r="G36" s="45">
        <v>3</v>
      </c>
      <c r="H36" s="76">
        <f t="shared" ref="H36:H67" si="4">(E36+(E36-(2*G36*0.1)*(G36/0.3-1)))/2*(F36+(F36-(2*G36*0.1)*(G36/0.3-1)))/2*G36</f>
        <v>1236.27</v>
      </c>
      <c r="I36" s="76">
        <f t="shared" si="1"/>
        <v>0.61813499999999999</v>
      </c>
      <c r="J36" s="46">
        <f t="shared" si="2"/>
        <v>1.23627</v>
      </c>
      <c r="K36" s="46">
        <f t="shared" si="3"/>
        <v>1.8544049999999999</v>
      </c>
    </row>
    <row r="37" spans="1:11">
      <c r="A37" s="47">
        <v>34</v>
      </c>
      <c r="B37" s="47" t="s">
        <v>154</v>
      </c>
      <c r="C37" s="71" t="s">
        <v>118</v>
      </c>
      <c r="D37" s="48" t="s">
        <v>155</v>
      </c>
      <c r="E37" s="45">
        <v>23</v>
      </c>
      <c r="F37" s="45">
        <v>23</v>
      </c>
      <c r="G37" s="45">
        <v>3</v>
      </c>
      <c r="H37" s="76">
        <f t="shared" si="4"/>
        <v>1236.27</v>
      </c>
      <c r="I37" s="76">
        <f t="shared" si="1"/>
        <v>0.61813499999999999</v>
      </c>
      <c r="J37" s="46">
        <f t="shared" si="2"/>
        <v>1.23627</v>
      </c>
      <c r="K37" s="46">
        <f t="shared" si="3"/>
        <v>1.8544049999999999</v>
      </c>
    </row>
    <row r="38" spans="1:11">
      <c r="A38" s="47">
        <v>35</v>
      </c>
      <c r="B38" s="47" t="s">
        <v>154</v>
      </c>
      <c r="C38" s="71" t="s">
        <v>119</v>
      </c>
      <c r="D38" s="48" t="s">
        <v>155</v>
      </c>
      <c r="E38" s="45">
        <v>23</v>
      </c>
      <c r="F38" s="45">
        <v>23</v>
      </c>
      <c r="G38" s="45">
        <v>3</v>
      </c>
      <c r="H38" s="76">
        <f t="shared" si="4"/>
        <v>1236.27</v>
      </c>
      <c r="I38" s="76">
        <f t="shared" si="1"/>
        <v>0.61813499999999999</v>
      </c>
      <c r="J38" s="46">
        <f t="shared" si="2"/>
        <v>1.23627</v>
      </c>
      <c r="K38" s="46">
        <f t="shared" si="3"/>
        <v>1.8544049999999999</v>
      </c>
    </row>
    <row r="39" spans="1:11">
      <c r="A39" s="47">
        <v>36</v>
      </c>
      <c r="B39" s="47" t="s">
        <v>154</v>
      </c>
      <c r="C39" s="71" t="s">
        <v>119</v>
      </c>
      <c r="D39" s="48" t="s">
        <v>157</v>
      </c>
      <c r="E39" s="45">
        <v>40</v>
      </c>
      <c r="F39" s="45">
        <v>40</v>
      </c>
      <c r="G39" s="45">
        <v>3</v>
      </c>
      <c r="H39" s="76">
        <f t="shared" si="4"/>
        <v>4173.869999999999</v>
      </c>
      <c r="I39" s="76">
        <f t="shared" si="1"/>
        <v>2.086935</v>
      </c>
      <c r="J39" s="46">
        <f t="shared" si="2"/>
        <v>4.17387</v>
      </c>
      <c r="K39" s="46">
        <f t="shared" si="3"/>
        <v>6.2608049999999995</v>
      </c>
    </row>
    <row r="40" spans="1:11">
      <c r="A40" s="47">
        <v>37</v>
      </c>
      <c r="B40" s="47" t="s">
        <v>154</v>
      </c>
      <c r="C40" s="71" t="s">
        <v>120</v>
      </c>
      <c r="D40" s="48" t="s">
        <v>156</v>
      </c>
      <c r="E40" s="45">
        <v>30</v>
      </c>
      <c r="F40" s="45">
        <v>30</v>
      </c>
      <c r="G40" s="45">
        <v>3</v>
      </c>
      <c r="H40" s="76">
        <f t="shared" si="4"/>
        <v>2235.8700000000003</v>
      </c>
      <c r="I40" s="76">
        <f t="shared" si="1"/>
        <v>1.1179350000000001</v>
      </c>
      <c r="J40" s="46">
        <f t="shared" si="2"/>
        <v>2.2358700000000002</v>
      </c>
      <c r="K40" s="46">
        <f t="shared" si="3"/>
        <v>3.3538050000000004</v>
      </c>
    </row>
    <row r="41" spans="1:11">
      <c r="A41" s="47">
        <v>38</v>
      </c>
      <c r="B41" s="47" t="s">
        <v>154</v>
      </c>
      <c r="C41" s="71" t="s">
        <v>121</v>
      </c>
      <c r="D41" s="48" t="s">
        <v>156</v>
      </c>
      <c r="E41" s="45">
        <v>30</v>
      </c>
      <c r="F41" s="45">
        <v>30</v>
      </c>
      <c r="G41" s="45">
        <v>3</v>
      </c>
      <c r="H41" s="76">
        <f t="shared" si="4"/>
        <v>2235.8700000000003</v>
      </c>
      <c r="I41" s="76">
        <f t="shared" si="1"/>
        <v>1.1179350000000001</v>
      </c>
      <c r="J41" s="46">
        <f t="shared" si="2"/>
        <v>2.2358700000000002</v>
      </c>
      <c r="K41" s="46">
        <f t="shared" si="3"/>
        <v>3.3538050000000004</v>
      </c>
    </row>
    <row r="42" spans="1:11">
      <c r="A42" s="47">
        <v>39</v>
      </c>
      <c r="B42" s="47" t="s">
        <v>154</v>
      </c>
      <c r="C42" s="71" t="s">
        <v>122</v>
      </c>
      <c r="D42" s="48" t="s">
        <v>157</v>
      </c>
      <c r="E42" s="45">
        <v>40</v>
      </c>
      <c r="F42" s="45">
        <v>40</v>
      </c>
      <c r="G42" s="45">
        <v>3</v>
      </c>
      <c r="H42" s="76">
        <f t="shared" si="4"/>
        <v>4173.869999999999</v>
      </c>
      <c r="I42" s="76">
        <f t="shared" si="1"/>
        <v>2.086935</v>
      </c>
      <c r="J42" s="46">
        <f t="shared" si="2"/>
        <v>4.17387</v>
      </c>
      <c r="K42" s="46">
        <f t="shared" si="3"/>
        <v>6.2608049999999995</v>
      </c>
    </row>
    <row r="43" spans="1:11">
      <c r="A43" s="47">
        <v>40</v>
      </c>
      <c r="B43" s="47" t="s">
        <v>154</v>
      </c>
      <c r="C43" s="71" t="s">
        <v>123</v>
      </c>
      <c r="D43" s="48" t="s">
        <v>156</v>
      </c>
      <c r="E43" s="45">
        <v>30</v>
      </c>
      <c r="F43" s="45">
        <v>30</v>
      </c>
      <c r="G43" s="45">
        <v>3</v>
      </c>
      <c r="H43" s="76">
        <f t="shared" si="4"/>
        <v>2235.8700000000003</v>
      </c>
      <c r="I43" s="76">
        <f t="shared" si="1"/>
        <v>1.1179350000000001</v>
      </c>
      <c r="J43" s="46">
        <f t="shared" si="2"/>
        <v>2.2358700000000002</v>
      </c>
      <c r="K43" s="46">
        <f t="shared" si="3"/>
        <v>3.3538050000000004</v>
      </c>
    </row>
    <row r="44" spans="1:11">
      <c r="A44" s="47">
        <v>41</v>
      </c>
      <c r="B44" s="47" t="s">
        <v>154</v>
      </c>
      <c r="C44" s="71" t="s">
        <v>124</v>
      </c>
      <c r="D44" s="48" t="s">
        <v>156</v>
      </c>
      <c r="E44" s="45">
        <v>30</v>
      </c>
      <c r="F44" s="45">
        <v>30</v>
      </c>
      <c r="G44" s="45">
        <v>3</v>
      </c>
      <c r="H44" s="76">
        <f t="shared" si="4"/>
        <v>2235.8700000000003</v>
      </c>
      <c r="I44" s="76">
        <f t="shared" si="1"/>
        <v>1.1179350000000001</v>
      </c>
      <c r="J44" s="46">
        <f t="shared" si="2"/>
        <v>2.2358700000000002</v>
      </c>
      <c r="K44" s="46">
        <f t="shared" si="3"/>
        <v>3.3538050000000004</v>
      </c>
    </row>
    <row r="45" spans="1:11">
      <c r="A45" s="47">
        <v>42</v>
      </c>
      <c r="B45" s="47" t="s">
        <v>154</v>
      </c>
      <c r="C45" s="71" t="s">
        <v>125</v>
      </c>
      <c r="D45" s="48" t="s">
        <v>155</v>
      </c>
      <c r="E45" s="45">
        <v>23</v>
      </c>
      <c r="F45" s="45">
        <v>23</v>
      </c>
      <c r="G45" s="45">
        <v>3</v>
      </c>
      <c r="H45" s="76">
        <f t="shared" si="4"/>
        <v>1236.27</v>
      </c>
      <c r="I45" s="76">
        <f t="shared" si="1"/>
        <v>0.61813499999999999</v>
      </c>
      <c r="J45" s="46">
        <f t="shared" si="2"/>
        <v>1.23627</v>
      </c>
      <c r="K45" s="46">
        <f t="shared" si="3"/>
        <v>1.8544049999999999</v>
      </c>
    </row>
    <row r="46" spans="1:11">
      <c r="A46" s="47">
        <v>43</v>
      </c>
      <c r="B46" s="47" t="s">
        <v>154</v>
      </c>
      <c r="C46" s="71" t="s">
        <v>126</v>
      </c>
      <c r="D46" s="48" t="s">
        <v>155</v>
      </c>
      <c r="E46" s="45">
        <v>23</v>
      </c>
      <c r="F46" s="45">
        <v>23</v>
      </c>
      <c r="G46" s="45">
        <v>3</v>
      </c>
      <c r="H46" s="76">
        <f t="shared" si="4"/>
        <v>1236.27</v>
      </c>
      <c r="I46" s="76">
        <f t="shared" si="1"/>
        <v>0.61813499999999999</v>
      </c>
      <c r="J46" s="46">
        <f t="shared" si="2"/>
        <v>1.23627</v>
      </c>
      <c r="K46" s="46">
        <f t="shared" si="3"/>
        <v>1.8544049999999999</v>
      </c>
    </row>
    <row r="47" spans="1:11">
      <c r="A47" s="47">
        <v>44</v>
      </c>
      <c r="B47" s="47" t="s">
        <v>154</v>
      </c>
      <c r="C47" s="71" t="s">
        <v>127</v>
      </c>
      <c r="D47" s="48" t="s">
        <v>156</v>
      </c>
      <c r="E47" s="45">
        <v>30</v>
      </c>
      <c r="F47" s="45">
        <v>30</v>
      </c>
      <c r="G47" s="45">
        <v>3</v>
      </c>
      <c r="H47" s="76">
        <f t="shared" si="4"/>
        <v>2235.8700000000003</v>
      </c>
      <c r="I47" s="76">
        <f t="shared" si="1"/>
        <v>1.1179350000000001</v>
      </c>
      <c r="J47" s="46">
        <f t="shared" si="2"/>
        <v>2.2358700000000002</v>
      </c>
      <c r="K47" s="46">
        <f t="shared" si="3"/>
        <v>3.3538050000000004</v>
      </c>
    </row>
    <row r="48" spans="1:11">
      <c r="A48" s="47">
        <v>45</v>
      </c>
      <c r="B48" s="47" t="s">
        <v>154</v>
      </c>
      <c r="C48" s="71" t="s">
        <v>128</v>
      </c>
      <c r="D48" s="48" t="s">
        <v>156</v>
      </c>
      <c r="E48" s="45">
        <v>30</v>
      </c>
      <c r="F48" s="45">
        <v>30</v>
      </c>
      <c r="G48" s="45">
        <v>3</v>
      </c>
      <c r="H48" s="76">
        <f t="shared" si="4"/>
        <v>2235.8700000000003</v>
      </c>
      <c r="I48" s="76">
        <f t="shared" si="1"/>
        <v>1.1179350000000001</v>
      </c>
      <c r="J48" s="46">
        <f t="shared" si="2"/>
        <v>2.2358700000000002</v>
      </c>
      <c r="K48" s="46">
        <f t="shared" si="3"/>
        <v>3.3538050000000004</v>
      </c>
    </row>
    <row r="49" spans="1:11">
      <c r="A49" s="47">
        <v>46</v>
      </c>
      <c r="B49" s="47" t="s">
        <v>154</v>
      </c>
      <c r="C49" s="71" t="s">
        <v>129</v>
      </c>
      <c r="D49" s="48" t="s">
        <v>155</v>
      </c>
      <c r="E49" s="45">
        <v>23</v>
      </c>
      <c r="F49" s="45">
        <v>23</v>
      </c>
      <c r="G49" s="45">
        <v>3</v>
      </c>
      <c r="H49" s="76">
        <f t="shared" si="4"/>
        <v>1236.27</v>
      </c>
      <c r="I49" s="76">
        <f t="shared" si="1"/>
        <v>0.61813499999999999</v>
      </c>
      <c r="J49" s="46">
        <f t="shared" si="2"/>
        <v>1.23627</v>
      </c>
      <c r="K49" s="46">
        <f t="shared" si="3"/>
        <v>1.8544049999999999</v>
      </c>
    </row>
    <row r="50" spans="1:11">
      <c r="A50" s="47">
        <v>47</v>
      </c>
      <c r="B50" s="47" t="s">
        <v>154</v>
      </c>
      <c r="C50" s="71" t="s">
        <v>130</v>
      </c>
      <c r="D50" s="48" t="s">
        <v>156</v>
      </c>
      <c r="E50" s="45">
        <v>30</v>
      </c>
      <c r="F50" s="45">
        <v>30</v>
      </c>
      <c r="G50" s="45">
        <v>3</v>
      </c>
      <c r="H50" s="76">
        <f t="shared" si="4"/>
        <v>2235.8700000000003</v>
      </c>
      <c r="I50" s="76">
        <f t="shared" si="1"/>
        <v>1.1179350000000001</v>
      </c>
      <c r="J50" s="46">
        <f t="shared" si="2"/>
        <v>2.2358700000000002</v>
      </c>
      <c r="K50" s="46">
        <f t="shared" si="3"/>
        <v>3.3538050000000004</v>
      </c>
    </row>
    <row r="51" spans="1:11">
      <c r="A51" s="47">
        <v>48</v>
      </c>
      <c r="B51" s="47" t="s">
        <v>154</v>
      </c>
      <c r="C51" s="71" t="s">
        <v>131</v>
      </c>
      <c r="D51" s="48" t="s">
        <v>157</v>
      </c>
      <c r="E51" s="45">
        <v>40</v>
      </c>
      <c r="F51" s="45">
        <v>40</v>
      </c>
      <c r="G51" s="45">
        <v>3</v>
      </c>
      <c r="H51" s="76">
        <f t="shared" si="4"/>
        <v>4173.869999999999</v>
      </c>
      <c r="I51" s="76">
        <f t="shared" si="1"/>
        <v>2.086935</v>
      </c>
      <c r="J51" s="46">
        <f t="shared" si="2"/>
        <v>4.17387</v>
      </c>
      <c r="K51" s="46">
        <f t="shared" si="3"/>
        <v>6.2608049999999995</v>
      </c>
    </row>
    <row r="52" spans="1:11">
      <c r="A52" s="47">
        <v>49</v>
      </c>
      <c r="B52" s="47" t="s">
        <v>154</v>
      </c>
      <c r="C52" s="71" t="s">
        <v>131</v>
      </c>
      <c r="D52" s="48" t="s">
        <v>155</v>
      </c>
      <c r="E52" s="45">
        <v>23</v>
      </c>
      <c r="F52" s="45">
        <v>23</v>
      </c>
      <c r="G52" s="45">
        <v>3</v>
      </c>
      <c r="H52" s="76">
        <f t="shared" si="4"/>
        <v>1236.27</v>
      </c>
      <c r="I52" s="76">
        <f t="shared" si="1"/>
        <v>0.61813499999999999</v>
      </c>
      <c r="J52" s="46">
        <f t="shared" si="2"/>
        <v>1.23627</v>
      </c>
      <c r="K52" s="46">
        <f t="shared" si="3"/>
        <v>1.8544049999999999</v>
      </c>
    </row>
    <row r="53" spans="1:11">
      <c r="A53" s="47">
        <v>50</v>
      </c>
      <c r="B53" s="47" t="s">
        <v>154</v>
      </c>
      <c r="C53" s="71" t="s">
        <v>132</v>
      </c>
      <c r="D53" s="48" t="s">
        <v>156</v>
      </c>
      <c r="E53" s="45">
        <v>30</v>
      </c>
      <c r="F53" s="45">
        <v>30</v>
      </c>
      <c r="G53" s="45">
        <v>3</v>
      </c>
      <c r="H53" s="76">
        <f t="shared" si="4"/>
        <v>2235.8700000000003</v>
      </c>
      <c r="I53" s="76">
        <f t="shared" si="1"/>
        <v>1.1179350000000001</v>
      </c>
      <c r="J53" s="46">
        <f t="shared" si="2"/>
        <v>2.2358700000000002</v>
      </c>
      <c r="K53" s="46">
        <f t="shared" si="3"/>
        <v>3.3538050000000004</v>
      </c>
    </row>
    <row r="54" spans="1:11">
      <c r="A54" s="47">
        <v>51</v>
      </c>
      <c r="B54" s="47" t="s">
        <v>154</v>
      </c>
      <c r="C54" s="71" t="s">
        <v>133</v>
      </c>
      <c r="D54" s="48" t="s">
        <v>156</v>
      </c>
      <c r="E54" s="45">
        <v>30</v>
      </c>
      <c r="F54" s="45">
        <v>30</v>
      </c>
      <c r="G54" s="45">
        <v>3</v>
      </c>
      <c r="H54" s="76">
        <f t="shared" si="4"/>
        <v>2235.8700000000003</v>
      </c>
      <c r="I54" s="76">
        <f t="shared" si="1"/>
        <v>1.1179350000000001</v>
      </c>
      <c r="J54" s="46">
        <f t="shared" si="2"/>
        <v>2.2358700000000002</v>
      </c>
      <c r="K54" s="46">
        <f t="shared" si="3"/>
        <v>3.3538050000000004</v>
      </c>
    </row>
    <row r="55" spans="1:11">
      <c r="A55" s="47">
        <v>52</v>
      </c>
      <c r="B55" s="47" t="s">
        <v>154</v>
      </c>
      <c r="C55" s="71" t="s">
        <v>134</v>
      </c>
      <c r="D55" s="48" t="s">
        <v>156</v>
      </c>
      <c r="E55" s="45">
        <v>30</v>
      </c>
      <c r="F55" s="45">
        <v>30</v>
      </c>
      <c r="G55" s="45">
        <v>3</v>
      </c>
      <c r="H55" s="76">
        <f t="shared" si="4"/>
        <v>2235.8700000000003</v>
      </c>
      <c r="I55" s="76">
        <f t="shared" si="1"/>
        <v>1.1179350000000001</v>
      </c>
      <c r="J55" s="46">
        <f t="shared" si="2"/>
        <v>2.2358700000000002</v>
      </c>
      <c r="K55" s="46">
        <f t="shared" si="3"/>
        <v>3.3538050000000004</v>
      </c>
    </row>
    <row r="56" spans="1:11">
      <c r="A56" s="47">
        <v>53</v>
      </c>
      <c r="B56" s="47" t="s">
        <v>154</v>
      </c>
      <c r="C56" s="71" t="s">
        <v>135</v>
      </c>
      <c r="D56" s="48" t="s">
        <v>157</v>
      </c>
      <c r="E56" s="45">
        <v>40</v>
      </c>
      <c r="F56" s="45">
        <v>40</v>
      </c>
      <c r="G56" s="45">
        <v>3</v>
      </c>
      <c r="H56" s="76">
        <f t="shared" si="4"/>
        <v>4173.869999999999</v>
      </c>
      <c r="I56" s="76">
        <f t="shared" si="1"/>
        <v>2.086935</v>
      </c>
      <c r="J56" s="46">
        <f t="shared" si="2"/>
        <v>4.17387</v>
      </c>
      <c r="K56" s="46">
        <f t="shared" si="3"/>
        <v>6.2608049999999995</v>
      </c>
    </row>
    <row r="57" spans="1:11">
      <c r="A57" s="47">
        <v>54</v>
      </c>
      <c r="B57" s="47" t="s">
        <v>154</v>
      </c>
      <c r="C57" s="71" t="s">
        <v>136</v>
      </c>
      <c r="D57" s="48" t="s">
        <v>157</v>
      </c>
      <c r="E57" s="45">
        <v>40</v>
      </c>
      <c r="F57" s="45">
        <v>40</v>
      </c>
      <c r="G57" s="45">
        <v>3</v>
      </c>
      <c r="H57" s="76">
        <f t="shared" si="4"/>
        <v>4173.869999999999</v>
      </c>
      <c r="I57" s="76">
        <f t="shared" si="1"/>
        <v>2.086935</v>
      </c>
      <c r="J57" s="46">
        <f t="shared" si="2"/>
        <v>4.17387</v>
      </c>
      <c r="K57" s="46">
        <f t="shared" si="3"/>
        <v>6.2608049999999995</v>
      </c>
    </row>
    <row r="58" spans="1:11">
      <c r="A58" s="47">
        <v>55</v>
      </c>
      <c r="B58" s="47" t="s">
        <v>154</v>
      </c>
      <c r="C58" s="71" t="s">
        <v>136</v>
      </c>
      <c r="D58" s="48" t="s">
        <v>158</v>
      </c>
      <c r="E58" s="45">
        <v>30</v>
      </c>
      <c r="F58" s="45">
        <v>23</v>
      </c>
      <c r="G58" s="45">
        <v>3</v>
      </c>
      <c r="H58" s="76">
        <f t="shared" si="4"/>
        <v>1662.5700000000002</v>
      </c>
      <c r="I58" s="76">
        <f t="shared" si="1"/>
        <v>0.83128500000000005</v>
      </c>
      <c r="J58" s="46">
        <f t="shared" si="2"/>
        <v>1.6625700000000001</v>
      </c>
      <c r="K58" s="46">
        <f t="shared" si="3"/>
        <v>2.4938549999999999</v>
      </c>
    </row>
    <row r="59" spans="1:11">
      <c r="A59" s="47">
        <v>56</v>
      </c>
      <c r="B59" s="47" t="s">
        <v>154</v>
      </c>
      <c r="C59" s="71" t="s">
        <v>137</v>
      </c>
      <c r="D59" s="48" t="s">
        <v>157</v>
      </c>
      <c r="E59" s="45">
        <v>40</v>
      </c>
      <c r="F59" s="45">
        <v>40</v>
      </c>
      <c r="G59" s="45">
        <v>3</v>
      </c>
      <c r="H59" s="76">
        <f t="shared" si="4"/>
        <v>4173.869999999999</v>
      </c>
      <c r="I59" s="76">
        <f t="shared" si="1"/>
        <v>2.086935</v>
      </c>
      <c r="J59" s="46">
        <f t="shared" si="2"/>
        <v>4.17387</v>
      </c>
      <c r="K59" s="46">
        <f t="shared" si="3"/>
        <v>6.2608049999999995</v>
      </c>
    </row>
    <row r="60" spans="1:11">
      <c r="A60" s="47">
        <v>57</v>
      </c>
      <c r="B60" s="47" t="s">
        <v>154</v>
      </c>
      <c r="C60" s="71" t="s">
        <v>138</v>
      </c>
      <c r="D60" s="48" t="s">
        <v>157</v>
      </c>
      <c r="E60" s="45">
        <v>40</v>
      </c>
      <c r="F60" s="45">
        <v>40</v>
      </c>
      <c r="G60" s="45">
        <v>3</v>
      </c>
      <c r="H60" s="76">
        <f t="shared" si="4"/>
        <v>4173.869999999999</v>
      </c>
      <c r="I60" s="76">
        <f t="shared" si="1"/>
        <v>2.086935</v>
      </c>
      <c r="J60" s="46">
        <f t="shared" si="2"/>
        <v>4.17387</v>
      </c>
      <c r="K60" s="46">
        <f t="shared" si="3"/>
        <v>6.2608049999999995</v>
      </c>
    </row>
    <row r="61" spans="1:11">
      <c r="A61" s="47">
        <v>58</v>
      </c>
      <c r="B61" s="47" t="s">
        <v>154</v>
      </c>
      <c r="C61" s="71" t="s">
        <v>138</v>
      </c>
      <c r="D61" s="48" t="s">
        <v>155</v>
      </c>
      <c r="E61" s="45">
        <v>23</v>
      </c>
      <c r="F61" s="45">
        <v>23</v>
      </c>
      <c r="G61" s="45">
        <v>3</v>
      </c>
      <c r="H61" s="76">
        <f t="shared" si="4"/>
        <v>1236.27</v>
      </c>
      <c r="I61" s="76">
        <f t="shared" si="1"/>
        <v>0.61813499999999999</v>
      </c>
      <c r="J61" s="46">
        <f t="shared" si="2"/>
        <v>1.23627</v>
      </c>
      <c r="K61" s="46">
        <f t="shared" si="3"/>
        <v>1.8544049999999999</v>
      </c>
    </row>
    <row r="62" spans="1:11">
      <c r="A62" s="47">
        <v>59</v>
      </c>
      <c r="B62" s="47" t="s">
        <v>154</v>
      </c>
      <c r="C62" s="71" t="s">
        <v>139</v>
      </c>
      <c r="D62" s="48" t="s">
        <v>155</v>
      </c>
      <c r="E62" s="45">
        <v>23</v>
      </c>
      <c r="F62" s="45">
        <v>23</v>
      </c>
      <c r="G62" s="45">
        <v>3</v>
      </c>
      <c r="H62" s="76">
        <f t="shared" si="4"/>
        <v>1236.27</v>
      </c>
      <c r="I62" s="76">
        <f t="shared" si="1"/>
        <v>0.61813499999999999</v>
      </c>
      <c r="J62" s="46">
        <f t="shared" si="2"/>
        <v>1.23627</v>
      </c>
      <c r="K62" s="46">
        <f t="shared" si="3"/>
        <v>1.8544049999999999</v>
      </c>
    </row>
    <row r="63" spans="1:11">
      <c r="A63" s="47">
        <v>60</v>
      </c>
      <c r="B63" s="47" t="s">
        <v>154</v>
      </c>
      <c r="C63" s="71" t="s">
        <v>140</v>
      </c>
      <c r="D63" s="48" t="s">
        <v>156</v>
      </c>
      <c r="E63" s="45">
        <v>30</v>
      </c>
      <c r="F63" s="45">
        <v>30</v>
      </c>
      <c r="G63" s="45">
        <v>3</v>
      </c>
      <c r="H63" s="76">
        <f t="shared" si="4"/>
        <v>2235.8700000000003</v>
      </c>
      <c r="I63" s="76">
        <f t="shared" si="1"/>
        <v>1.1179350000000001</v>
      </c>
      <c r="J63" s="46">
        <f t="shared" si="2"/>
        <v>2.2358700000000002</v>
      </c>
      <c r="K63" s="46">
        <f t="shared" si="3"/>
        <v>3.3538050000000004</v>
      </c>
    </row>
    <row r="64" spans="1:11">
      <c r="A64" s="47">
        <v>61</v>
      </c>
      <c r="B64" s="47" t="s">
        <v>154</v>
      </c>
      <c r="C64" s="71" t="s">
        <v>141</v>
      </c>
      <c r="D64" s="48" t="s">
        <v>155</v>
      </c>
      <c r="E64" s="45">
        <v>23</v>
      </c>
      <c r="F64" s="45">
        <v>23</v>
      </c>
      <c r="G64" s="45">
        <v>3</v>
      </c>
      <c r="H64" s="76">
        <f t="shared" si="4"/>
        <v>1236.27</v>
      </c>
      <c r="I64" s="76">
        <f t="shared" si="1"/>
        <v>0.61813499999999999</v>
      </c>
      <c r="J64" s="46">
        <f t="shared" si="2"/>
        <v>1.23627</v>
      </c>
      <c r="K64" s="46">
        <f t="shared" si="3"/>
        <v>1.8544049999999999</v>
      </c>
    </row>
    <row r="65" spans="1:11">
      <c r="A65" s="47">
        <v>62</v>
      </c>
      <c r="B65" s="47" t="s">
        <v>154</v>
      </c>
      <c r="C65" s="71" t="s">
        <v>142</v>
      </c>
      <c r="D65" s="48" t="s">
        <v>156</v>
      </c>
      <c r="E65" s="45">
        <v>30</v>
      </c>
      <c r="F65" s="45">
        <v>30</v>
      </c>
      <c r="G65" s="45">
        <v>3</v>
      </c>
      <c r="H65" s="76">
        <f t="shared" si="4"/>
        <v>2235.8700000000003</v>
      </c>
      <c r="I65" s="76">
        <f t="shared" si="1"/>
        <v>1.1179350000000001</v>
      </c>
      <c r="J65" s="46">
        <f t="shared" si="2"/>
        <v>2.2358700000000002</v>
      </c>
      <c r="K65" s="46">
        <f t="shared" si="3"/>
        <v>3.3538050000000004</v>
      </c>
    </row>
    <row r="66" spans="1:11">
      <c r="A66" s="47">
        <v>63</v>
      </c>
      <c r="B66" s="47" t="s">
        <v>154</v>
      </c>
      <c r="C66" s="71" t="s">
        <v>143</v>
      </c>
      <c r="D66" s="48" t="s">
        <v>156</v>
      </c>
      <c r="E66" s="45">
        <v>30</v>
      </c>
      <c r="F66" s="45">
        <v>30</v>
      </c>
      <c r="G66" s="45">
        <v>3</v>
      </c>
      <c r="H66" s="76">
        <f t="shared" si="4"/>
        <v>2235.8700000000003</v>
      </c>
      <c r="I66" s="76">
        <f t="shared" si="1"/>
        <v>1.1179350000000001</v>
      </c>
      <c r="J66" s="46">
        <f t="shared" si="2"/>
        <v>2.2358700000000002</v>
      </c>
      <c r="K66" s="46">
        <f t="shared" si="3"/>
        <v>3.3538050000000004</v>
      </c>
    </row>
    <row r="67" spans="1:11">
      <c r="A67" s="47">
        <v>64</v>
      </c>
      <c r="B67" s="47" t="s">
        <v>154</v>
      </c>
      <c r="C67" s="71" t="s">
        <v>144</v>
      </c>
      <c r="D67" s="48" t="s">
        <v>157</v>
      </c>
      <c r="E67" s="45">
        <v>40</v>
      </c>
      <c r="F67" s="45">
        <v>40</v>
      </c>
      <c r="G67" s="45">
        <v>3</v>
      </c>
      <c r="H67" s="76">
        <f t="shared" si="4"/>
        <v>4173.869999999999</v>
      </c>
      <c r="I67" s="76">
        <f t="shared" si="1"/>
        <v>2.086935</v>
      </c>
      <c r="J67" s="46">
        <f t="shared" si="2"/>
        <v>4.17387</v>
      </c>
      <c r="K67" s="46">
        <f t="shared" si="3"/>
        <v>6.2608049999999995</v>
      </c>
    </row>
    <row r="68" spans="1:11">
      <c r="A68" s="47">
        <v>65</v>
      </c>
      <c r="B68" s="47" t="s">
        <v>154</v>
      </c>
      <c r="C68" s="71" t="s">
        <v>145</v>
      </c>
      <c r="D68" s="48" t="s">
        <v>156</v>
      </c>
      <c r="E68" s="45">
        <v>30</v>
      </c>
      <c r="F68" s="45">
        <v>30</v>
      </c>
      <c r="G68" s="45">
        <v>3</v>
      </c>
      <c r="H68" s="76">
        <f t="shared" ref="H68:H77" si="5">(E68+(E68-(2*G68*0.1)*(G68/0.3-1)))/2*(F68+(F68-(2*G68*0.1)*(G68/0.3-1)))/2*G68</f>
        <v>2235.8700000000003</v>
      </c>
      <c r="I68" s="76">
        <f t="shared" si="1"/>
        <v>1.1179350000000001</v>
      </c>
      <c r="J68" s="46">
        <f t="shared" si="2"/>
        <v>2.2358700000000002</v>
      </c>
      <c r="K68" s="46">
        <f t="shared" si="3"/>
        <v>3.3538050000000004</v>
      </c>
    </row>
    <row r="69" spans="1:11">
      <c r="A69" s="47">
        <v>66</v>
      </c>
      <c r="B69" s="47" t="s">
        <v>154</v>
      </c>
      <c r="C69" s="71" t="s">
        <v>146</v>
      </c>
      <c r="D69" s="48" t="s">
        <v>156</v>
      </c>
      <c r="E69" s="45">
        <v>30</v>
      </c>
      <c r="F69" s="45">
        <v>30</v>
      </c>
      <c r="G69" s="45">
        <v>3</v>
      </c>
      <c r="H69" s="76">
        <f t="shared" si="5"/>
        <v>2235.8700000000003</v>
      </c>
      <c r="I69" s="76">
        <f t="shared" ref="I69:I77" si="6">0.75*(H69/0.15)/10000</f>
        <v>1.1179350000000001</v>
      </c>
      <c r="J69" s="46">
        <f t="shared" ref="J69:J77" si="7">I69*2</f>
        <v>2.2358700000000002</v>
      </c>
      <c r="K69" s="46">
        <f t="shared" ref="K69:K77" si="8">+J69+I69</f>
        <v>3.3538050000000004</v>
      </c>
    </row>
    <row r="70" spans="1:11">
      <c r="A70" s="47">
        <v>67</v>
      </c>
      <c r="B70" s="47" t="s">
        <v>154</v>
      </c>
      <c r="C70" s="71" t="s">
        <v>147</v>
      </c>
      <c r="D70" s="48" t="s">
        <v>155</v>
      </c>
      <c r="E70" s="45">
        <v>23</v>
      </c>
      <c r="F70" s="45">
        <v>23</v>
      </c>
      <c r="G70" s="45">
        <v>3</v>
      </c>
      <c r="H70" s="76">
        <f t="shared" si="5"/>
        <v>1236.27</v>
      </c>
      <c r="I70" s="76">
        <f t="shared" si="6"/>
        <v>0.61813499999999999</v>
      </c>
      <c r="J70" s="46">
        <f t="shared" si="7"/>
        <v>1.23627</v>
      </c>
      <c r="K70" s="46">
        <f t="shared" si="8"/>
        <v>1.8544049999999999</v>
      </c>
    </row>
    <row r="71" spans="1:11">
      <c r="A71" s="47">
        <v>68</v>
      </c>
      <c r="B71" s="47" t="s">
        <v>154</v>
      </c>
      <c r="C71" s="71" t="s">
        <v>147</v>
      </c>
      <c r="D71" s="48" t="s">
        <v>158</v>
      </c>
      <c r="E71" s="45">
        <v>30</v>
      </c>
      <c r="F71" s="45">
        <v>23</v>
      </c>
      <c r="G71" s="45">
        <v>3</v>
      </c>
      <c r="H71" s="76">
        <f t="shared" si="5"/>
        <v>1662.5700000000002</v>
      </c>
      <c r="I71" s="76">
        <f t="shared" si="6"/>
        <v>0.83128500000000005</v>
      </c>
      <c r="J71" s="46">
        <f t="shared" si="7"/>
        <v>1.6625700000000001</v>
      </c>
      <c r="K71" s="46">
        <f t="shared" si="8"/>
        <v>2.4938549999999999</v>
      </c>
    </row>
    <row r="72" spans="1:11">
      <c r="A72" s="47">
        <v>69</v>
      </c>
      <c r="B72" s="47" t="s">
        <v>154</v>
      </c>
      <c r="C72" s="71" t="s">
        <v>148</v>
      </c>
      <c r="D72" s="48" t="s">
        <v>157</v>
      </c>
      <c r="E72" s="45">
        <v>40</v>
      </c>
      <c r="F72" s="45">
        <v>40</v>
      </c>
      <c r="G72" s="45">
        <v>3</v>
      </c>
      <c r="H72" s="76">
        <f t="shared" si="5"/>
        <v>4173.869999999999</v>
      </c>
      <c r="I72" s="76">
        <f t="shared" si="6"/>
        <v>2.086935</v>
      </c>
      <c r="J72" s="46">
        <f t="shared" si="7"/>
        <v>4.17387</v>
      </c>
      <c r="K72" s="46">
        <f t="shared" si="8"/>
        <v>6.2608049999999995</v>
      </c>
    </row>
    <row r="73" spans="1:11">
      <c r="A73" s="47">
        <v>70</v>
      </c>
      <c r="B73" s="47" t="s">
        <v>154</v>
      </c>
      <c r="C73" s="71" t="s">
        <v>149</v>
      </c>
      <c r="D73" s="48" t="s">
        <v>155</v>
      </c>
      <c r="E73" s="45">
        <v>23</v>
      </c>
      <c r="F73" s="45">
        <v>23</v>
      </c>
      <c r="G73" s="45">
        <v>3</v>
      </c>
      <c r="H73" s="76">
        <f t="shared" si="5"/>
        <v>1236.27</v>
      </c>
      <c r="I73" s="76">
        <f t="shared" si="6"/>
        <v>0.61813499999999999</v>
      </c>
      <c r="J73" s="46">
        <f t="shared" si="7"/>
        <v>1.23627</v>
      </c>
      <c r="K73" s="46">
        <f t="shared" si="8"/>
        <v>1.8544049999999999</v>
      </c>
    </row>
    <row r="74" spans="1:11">
      <c r="A74" s="47">
        <v>71</v>
      </c>
      <c r="B74" s="47" t="s">
        <v>154</v>
      </c>
      <c r="C74" s="71" t="s">
        <v>150</v>
      </c>
      <c r="D74" s="48" t="s">
        <v>156</v>
      </c>
      <c r="E74" s="45">
        <v>30</v>
      </c>
      <c r="F74" s="45">
        <v>30</v>
      </c>
      <c r="G74" s="45">
        <v>3</v>
      </c>
      <c r="H74" s="76">
        <f t="shared" si="5"/>
        <v>2235.8700000000003</v>
      </c>
      <c r="I74" s="76">
        <f t="shared" si="6"/>
        <v>1.1179350000000001</v>
      </c>
      <c r="J74" s="46">
        <f t="shared" si="7"/>
        <v>2.2358700000000002</v>
      </c>
      <c r="K74" s="46">
        <f t="shared" si="8"/>
        <v>3.3538050000000004</v>
      </c>
    </row>
    <row r="75" spans="1:11">
      <c r="A75" s="47">
        <v>72</v>
      </c>
      <c r="B75" s="47" t="s">
        <v>154</v>
      </c>
      <c r="C75" s="71" t="s">
        <v>151</v>
      </c>
      <c r="D75" s="48" t="s">
        <v>156</v>
      </c>
      <c r="E75" s="45">
        <v>30</v>
      </c>
      <c r="F75" s="45">
        <v>30</v>
      </c>
      <c r="G75" s="45">
        <v>3</v>
      </c>
      <c r="H75" s="76">
        <f t="shared" si="5"/>
        <v>2235.8700000000003</v>
      </c>
      <c r="I75" s="76">
        <f t="shared" si="6"/>
        <v>1.1179350000000001</v>
      </c>
      <c r="J75" s="46">
        <f t="shared" si="7"/>
        <v>2.2358700000000002</v>
      </c>
      <c r="K75" s="46">
        <f t="shared" si="8"/>
        <v>3.3538050000000004</v>
      </c>
    </row>
    <row r="76" spans="1:11">
      <c r="A76" s="47">
        <v>73</v>
      </c>
      <c r="B76" s="47" t="s">
        <v>154</v>
      </c>
      <c r="C76" s="71" t="s">
        <v>152</v>
      </c>
      <c r="D76" s="48" t="s">
        <v>156</v>
      </c>
      <c r="E76" s="45">
        <v>30</v>
      </c>
      <c r="F76" s="45">
        <v>30</v>
      </c>
      <c r="G76" s="45">
        <v>3</v>
      </c>
      <c r="H76" s="76">
        <f t="shared" si="5"/>
        <v>2235.8700000000003</v>
      </c>
      <c r="I76" s="76">
        <f t="shared" si="6"/>
        <v>1.1179350000000001</v>
      </c>
      <c r="J76" s="46">
        <f t="shared" si="7"/>
        <v>2.2358700000000002</v>
      </c>
      <c r="K76" s="46">
        <f t="shared" si="8"/>
        <v>3.3538050000000004</v>
      </c>
    </row>
    <row r="77" spans="1:11">
      <c r="A77" s="47">
        <v>74</v>
      </c>
      <c r="B77" s="47" t="s">
        <v>154</v>
      </c>
      <c r="C77" s="71" t="s">
        <v>153</v>
      </c>
      <c r="D77" s="48" t="s">
        <v>155</v>
      </c>
      <c r="E77" s="45">
        <v>23</v>
      </c>
      <c r="F77" s="45">
        <v>23</v>
      </c>
      <c r="G77" s="45">
        <v>3</v>
      </c>
      <c r="H77" s="76">
        <f t="shared" si="5"/>
        <v>1236.27</v>
      </c>
      <c r="I77" s="76">
        <f t="shared" si="6"/>
        <v>0.61813499999999999</v>
      </c>
      <c r="J77" s="46">
        <f t="shared" si="7"/>
        <v>1.23627</v>
      </c>
      <c r="K77" s="46">
        <f t="shared" si="8"/>
        <v>1.8544049999999999</v>
      </c>
    </row>
    <row r="78" spans="1:11">
      <c r="A78" s="47">
        <v>75</v>
      </c>
      <c r="B78" s="47" t="s">
        <v>159</v>
      </c>
      <c r="C78" s="71" t="s">
        <v>160</v>
      </c>
      <c r="D78" s="51">
        <v>0.8</v>
      </c>
      <c r="E78" s="45">
        <v>0.8</v>
      </c>
      <c r="H78" s="46"/>
      <c r="K78" s="46">
        <f t="shared" ref="K78:K111" si="9">E78</f>
        <v>0.8</v>
      </c>
    </row>
    <row r="79" spans="1:11">
      <c r="A79" s="47">
        <v>76</v>
      </c>
      <c r="B79" s="47" t="s">
        <v>159</v>
      </c>
      <c r="C79" s="71" t="s">
        <v>161</v>
      </c>
      <c r="D79" s="51">
        <v>0.8</v>
      </c>
      <c r="E79" s="45">
        <v>0.8</v>
      </c>
      <c r="H79" s="46"/>
      <c r="K79" s="46">
        <f t="shared" si="9"/>
        <v>0.8</v>
      </c>
    </row>
    <row r="80" spans="1:11">
      <c r="A80" s="47">
        <v>77</v>
      </c>
      <c r="B80" s="47" t="s">
        <v>159</v>
      </c>
      <c r="C80" s="71" t="s">
        <v>162</v>
      </c>
      <c r="D80" s="51">
        <v>1.01</v>
      </c>
      <c r="E80" s="45">
        <v>1.01</v>
      </c>
      <c r="H80" s="46"/>
      <c r="K80" s="46">
        <f t="shared" si="9"/>
        <v>1.01</v>
      </c>
    </row>
    <row r="81" spans="1:11">
      <c r="A81" s="47">
        <v>78</v>
      </c>
      <c r="B81" s="47" t="s">
        <v>159</v>
      </c>
      <c r="C81" s="71" t="s">
        <v>163</v>
      </c>
      <c r="D81" s="51">
        <v>0.8</v>
      </c>
      <c r="E81" s="45">
        <v>0.8</v>
      </c>
      <c r="H81" s="46"/>
      <c r="K81" s="46">
        <f t="shared" si="9"/>
        <v>0.8</v>
      </c>
    </row>
    <row r="82" spans="1:11">
      <c r="A82" s="47">
        <v>79</v>
      </c>
      <c r="B82" s="47" t="s">
        <v>159</v>
      </c>
      <c r="C82" s="71" t="s">
        <v>107</v>
      </c>
      <c r="D82" s="51">
        <v>0.4</v>
      </c>
      <c r="E82" s="45">
        <v>0.4</v>
      </c>
      <c r="H82" s="46"/>
      <c r="K82" s="46">
        <f t="shared" si="9"/>
        <v>0.4</v>
      </c>
    </row>
    <row r="83" spans="1:11">
      <c r="A83" s="47">
        <v>80</v>
      </c>
      <c r="B83" s="47" t="s">
        <v>159</v>
      </c>
      <c r="C83" s="71" t="s">
        <v>164</v>
      </c>
      <c r="D83" s="51">
        <v>0.8</v>
      </c>
      <c r="E83" s="45">
        <v>0.8</v>
      </c>
      <c r="H83" s="46"/>
      <c r="K83" s="46">
        <f t="shared" si="9"/>
        <v>0.8</v>
      </c>
    </row>
    <row r="84" spans="1:11">
      <c r="A84" s="47">
        <v>81</v>
      </c>
      <c r="B84" s="47" t="s">
        <v>159</v>
      </c>
      <c r="C84" s="71" t="s">
        <v>165</v>
      </c>
      <c r="D84" s="51">
        <v>0.4</v>
      </c>
      <c r="E84" s="45">
        <v>0.4</v>
      </c>
      <c r="H84" s="46"/>
      <c r="K84" s="46">
        <f t="shared" si="9"/>
        <v>0.4</v>
      </c>
    </row>
    <row r="85" spans="1:11">
      <c r="A85" s="47">
        <v>82</v>
      </c>
      <c r="B85" s="47" t="s">
        <v>159</v>
      </c>
      <c r="C85" s="71" t="s">
        <v>109</v>
      </c>
      <c r="D85" s="51">
        <v>0.4</v>
      </c>
      <c r="E85" s="45">
        <v>0.4</v>
      </c>
      <c r="H85" s="46"/>
      <c r="K85" s="46">
        <f t="shared" si="9"/>
        <v>0.4</v>
      </c>
    </row>
    <row r="86" spans="1:11">
      <c r="A86" s="47">
        <v>83</v>
      </c>
      <c r="B86" s="47" t="s">
        <v>159</v>
      </c>
      <c r="C86" s="71" t="s">
        <v>108</v>
      </c>
      <c r="D86" s="51">
        <v>0.4</v>
      </c>
      <c r="E86" s="45">
        <v>0.4</v>
      </c>
      <c r="H86" s="46"/>
      <c r="K86" s="46">
        <f t="shared" si="9"/>
        <v>0.4</v>
      </c>
    </row>
    <row r="87" spans="1:11">
      <c r="A87" s="47">
        <v>84</v>
      </c>
      <c r="B87" s="47" t="s">
        <v>159</v>
      </c>
      <c r="C87" s="71" t="s">
        <v>166</v>
      </c>
      <c r="D87" s="51">
        <v>0.4</v>
      </c>
      <c r="E87" s="45">
        <v>0.4</v>
      </c>
      <c r="H87" s="46"/>
      <c r="K87" s="46">
        <f t="shared" si="9"/>
        <v>0.4</v>
      </c>
    </row>
    <row r="88" spans="1:11">
      <c r="A88" s="47">
        <v>85</v>
      </c>
      <c r="B88" s="47" t="s">
        <v>159</v>
      </c>
      <c r="C88" s="71" t="s">
        <v>167</v>
      </c>
      <c r="D88" s="51">
        <v>0.4</v>
      </c>
      <c r="E88" s="45">
        <v>0.4</v>
      </c>
      <c r="H88" s="46"/>
      <c r="K88" s="46">
        <f t="shared" si="9"/>
        <v>0.4</v>
      </c>
    </row>
    <row r="89" spans="1:11">
      <c r="A89" s="47">
        <v>86</v>
      </c>
      <c r="B89" s="47" t="s">
        <v>159</v>
      </c>
      <c r="C89" s="71" t="s">
        <v>122</v>
      </c>
      <c r="D89" s="51">
        <v>0.8</v>
      </c>
      <c r="E89" s="45">
        <v>0.8</v>
      </c>
      <c r="H89" s="46"/>
      <c r="K89" s="46">
        <f t="shared" si="9"/>
        <v>0.8</v>
      </c>
    </row>
    <row r="90" spans="1:11">
      <c r="A90" s="47">
        <v>87</v>
      </c>
      <c r="B90" s="47" t="s">
        <v>159</v>
      </c>
      <c r="C90" s="71" t="s">
        <v>127</v>
      </c>
      <c r="D90" s="51">
        <v>0.4</v>
      </c>
      <c r="E90" s="45">
        <v>0.4</v>
      </c>
      <c r="H90" s="46"/>
      <c r="K90" s="46">
        <f t="shared" si="9"/>
        <v>0.4</v>
      </c>
    </row>
    <row r="91" spans="1:11">
      <c r="A91" s="47">
        <v>88</v>
      </c>
      <c r="B91" s="47" t="s">
        <v>159</v>
      </c>
      <c r="C91" s="71" t="s">
        <v>125</v>
      </c>
      <c r="D91" s="51">
        <v>0.8</v>
      </c>
      <c r="E91" s="45">
        <v>0.8</v>
      </c>
      <c r="H91" s="46"/>
      <c r="K91" s="46">
        <f t="shared" si="9"/>
        <v>0.8</v>
      </c>
    </row>
    <row r="92" spans="1:11">
      <c r="A92" s="47">
        <v>89</v>
      </c>
      <c r="B92" s="47" t="s">
        <v>159</v>
      </c>
      <c r="C92" s="71" t="s">
        <v>168</v>
      </c>
      <c r="D92" s="51">
        <v>0.2</v>
      </c>
      <c r="E92" s="45">
        <v>0.2</v>
      </c>
      <c r="H92" s="46"/>
      <c r="K92" s="46">
        <f t="shared" si="9"/>
        <v>0.2</v>
      </c>
    </row>
    <row r="93" spans="1:11">
      <c r="A93" s="47">
        <v>90</v>
      </c>
      <c r="B93" s="47" t="s">
        <v>159</v>
      </c>
      <c r="C93" s="71" t="s">
        <v>129</v>
      </c>
      <c r="D93" s="51">
        <v>0.8</v>
      </c>
      <c r="E93" s="45">
        <v>0.8</v>
      </c>
      <c r="H93" s="46"/>
      <c r="K93" s="46">
        <f t="shared" si="9"/>
        <v>0.8</v>
      </c>
    </row>
    <row r="94" spans="1:11">
      <c r="A94" s="47">
        <v>91</v>
      </c>
      <c r="B94" s="47" t="s">
        <v>159</v>
      </c>
      <c r="C94" s="71" t="s">
        <v>130</v>
      </c>
      <c r="D94" s="51">
        <v>0.8</v>
      </c>
      <c r="E94" s="45">
        <v>0.8</v>
      </c>
      <c r="H94" s="46"/>
      <c r="K94" s="46">
        <f t="shared" si="9"/>
        <v>0.8</v>
      </c>
    </row>
    <row r="95" spans="1:11">
      <c r="A95" s="47">
        <v>92</v>
      </c>
      <c r="B95" s="47" t="s">
        <v>159</v>
      </c>
      <c r="C95" s="71" t="s">
        <v>132</v>
      </c>
      <c r="D95" s="51">
        <v>0.4</v>
      </c>
      <c r="E95" s="45">
        <v>0.4</v>
      </c>
      <c r="H95" s="46"/>
      <c r="K95" s="46">
        <f t="shared" si="9"/>
        <v>0.4</v>
      </c>
    </row>
    <row r="96" spans="1:11">
      <c r="A96" s="47">
        <v>93</v>
      </c>
      <c r="B96" s="47" t="s">
        <v>159</v>
      </c>
      <c r="C96" s="71" t="s">
        <v>169</v>
      </c>
      <c r="D96" s="51">
        <v>0.36</v>
      </c>
      <c r="E96" s="45">
        <v>0.36</v>
      </c>
      <c r="H96" s="46"/>
      <c r="K96" s="46">
        <f t="shared" si="9"/>
        <v>0.36</v>
      </c>
    </row>
    <row r="97" spans="1:11">
      <c r="A97" s="47">
        <v>94</v>
      </c>
      <c r="B97" s="47" t="s">
        <v>159</v>
      </c>
      <c r="C97" s="71" t="s">
        <v>169</v>
      </c>
      <c r="D97" s="51">
        <v>0.36</v>
      </c>
      <c r="E97" s="45">
        <v>0.36</v>
      </c>
      <c r="H97" s="46"/>
      <c r="K97" s="46">
        <f t="shared" si="9"/>
        <v>0.36</v>
      </c>
    </row>
    <row r="98" spans="1:11">
      <c r="A98" s="47">
        <v>95</v>
      </c>
      <c r="B98" s="47" t="s">
        <v>159</v>
      </c>
      <c r="C98" s="71" t="s">
        <v>140</v>
      </c>
      <c r="D98" s="51">
        <v>0.4</v>
      </c>
      <c r="E98" s="45">
        <v>0.4</v>
      </c>
      <c r="H98" s="46"/>
      <c r="K98" s="46">
        <f t="shared" si="9"/>
        <v>0.4</v>
      </c>
    </row>
    <row r="99" spans="1:11">
      <c r="A99" s="47">
        <v>96</v>
      </c>
      <c r="B99" s="47" t="s">
        <v>159</v>
      </c>
      <c r="C99" s="71" t="s">
        <v>170</v>
      </c>
      <c r="D99" s="51">
        <v>0.04</v>
      </c>
      <c r="E99" s="45">
        <v>0.04</v>
      </c>
      <c r="H99" s="46"/>
      <c r="K99" s="46">
        <f t="shared" si="9"/>
        <v>0.04</v>
      </c>
    </row>
    <row r="100" spans="1:11">
      <c r="A100" s="47">
        <v>97</v>
      </c>
      <c r="B100" s="47" t="s">
        <v>159</v>
      </c>
      <c r="C100" s="71" t="s">
        <v>171</v>
      </c>
      <c r="D100" s="51">
        <v>0.8</v>
      </c>
      <c r="E100" s="45">
        <v>0.8</v>
      </c>
      <c r="H100" s="46"/>
      <c r="K100" s="46">
        <f t="shared" si="9"/>
        <v>0.8</v>
      </c>
    </row>
    <row r="101" spans="1:11">
      <c r="A101" s="47">
        <v>98</v>
      </c>
      <c r="B101" s="47" t="s">
        <v>159</v>
      </c>
      <c r="C101" s="71" t="s">
        <v>145</v>
      </c>
      <c r="D101" s="51">
        <v>0.4</v>
      </c>
      <c r="E101" s="45">
        <v>0.4</v>
      </c>
      <c r="H101" s="46"/>
      <c r="K101" s="46">
        <f t="shared" si="9"/>
        <v>0.4</v>
      </c>
    </row>
    <row r="102" spans="1:11">
      <c r="A102" s="47">
        <v>99</v>
      </c>
      <c r="B102" s="47" t="s">
        <v>159</v>
      </c>
      <c r="C102" s="71" t="s">
        <v>172</v>
      </c>
      <c r="D102" s="51">
        <v>0.4</v>
      </c>
      <c r="E102" s="45">
        <v>0.4</v>
      </c>
      <c r="H102" s="46"/>
      <c r="K102" s="46">
        <f t="shared" si="9"/>
        <v>0.4</v>
      </c>
    </row>
    <row r="103" spans="1:11">
      <c r="A103" s="47">
        <v>100</v>
      </c>
      <c r="B103" s="47" t="s">
        <v>159</v>
      </c>
      <c r="C103" s="71" t="s">
        <v>169</v>
      </c>
      <c r="D103" s="51">
        <v>0.5</v>
      </c>
      <c r="E103" s="45">
        <v>0.5</v>
      </c>
      <c r="H103" s="46"/>
      <c r="K103" s="46">
        <f t="shared" si="9"/>
        <v>0.5</v>
      </c>
    </row>
    <row r="104" spans="1:11">
      <c r="A104" s="47">
        <v>101</v>
      </c>
      <c r="B104" s="47" t="s">
        <v>159</v>
      </c>
      <c r="C104" s="71" t="s">
        <v>169</v>
      </c>
      <c r="D104" s="51">
        <v>0.4</v>
      </c>
      <c r="E104" s="45">
        <v>0.4</v>
      </c>
      <c r="H104" s="46"/>
      <c r="K104" s="46">
        <f t="shared" si="9"/>
        <v>0.4</v>
      </c>
    </row>
    <row r="105" spans="1:11">
      <c r="A105" s="47">
        <v>102</v>
      </c>
      <c r="B105" s="47" t="s">
        <v>159</v>
      </c>
      <c r="C105" s="71" t="s">
        <v>173</v>
      </c>
      <c r="D105" s="51">
        <v>0.4</v>
      </c>
      <c r="E105" s="45">
        <v>0.4</v>
      </c>
      <c r="H105" s="46"/>
      <c r="K105" s="46">
        <f t="shared" si="9"/>
        <v>0.4</v>
      </c>
    </row>
    <row r="106" spans="1:11">
      <c r="A106" s="47">
        <v>103</v>
      </c>
      <c r="B106" s="47" t="s">
        <v>159</v>
      </c>
      <c r="C106" s="71" t="s">
        <v>149</v>
      </c>
      <c r="D106" s="51">
        <v>0.04</v>
      </c>
      <c r="E106" s="45">
        <v>0.04</v>
      </c>
      <c r="H106" s="46"/>
      <c r="K106" s="46">
        <f t="shared" si="9"/>
        <v>0.04</v>
      </c>
    </row>
    <row r="107" spans="1:11">
      <c r="A107" s="47">
        <v>104</v>
      </c>
      <c r="B107" s="52" t="s">
        <v>174</v>
      </c>
      <c r="C107" s="71" t="s">
        <v>112</v>
      </c>
      <c r="D107" s="51">
        <v>0.4</v>
      </c>
      <c r="E107" s="45">
        <v>0.4</v>
      </c>
      <c r="H107" s="46"/>
      <c r="K107" s="46">
        <f t="shared" si="9"/>
        <v>0.4</v>
      </c>
    </row>
    <row r="108" spans="1:11">
      <c r="A108" s="47">
        <v>105</v>
      </c>
      <c r="B108" s="52" t="s">
        <v>174</v>
      </c>
      <c r="C108" s="71" t="s">
        <v>131</v>
      </c>
      <c r="D108" s="51">
        <v>0.2</v>
      </c>
      <c r="E108" s="45">
        <v>0.2</v>
      </c>
      <c r="H108" s="46"/>
      <c r="K108" s="46">
        <f t="shared" si="9"/>
        <v>0.2</v>
      </c>
    </row>
    <row r="109" spans="1:11">
      <c r="A109" s="47">
        <v>106</v>
      </c>
      <c r="B109" s="52" t="s">
        <v>174</v>
      </c>
      <c r="C109" s="71" t="s">
        <v>135</v>
      </c>
      <c r="D109" s="51">
        <v>0.5</v>
      </c>
      <c r="E109" s="45">
        <v>0.5</v>
      </c>
      <c r="H109" s="46"/>
      <c r="K109" s="46">
        <f t="shared" si="9"/>
        <v>0.5</v>
      </c>
    </row>
    <row r="110" spans="1:11">
      <c r="A110" s="47">
        <v>107</v>
      </c>
      <c r="B110" s="52" t="s">
        <v>174</v>
      </c>
      <c r="C110" s="71" t="s">
        <v>136</v>
      </c>
      <c r="D110" s="51">
        <v>0.5</v>
      </c>
      <c r="E110" s="45">
        <v>0.5</v>
      </c>
      <c r="H110" s="46"/>
      <c r="K110" s="46">
        <f t="shared" si="9"/>
        <v>0.5</v>
      </c>
    </row>
    <row r="111" spans="1:11">
      <c r="A111" s="47">
        <v>108</v>
      </c>
      <c r="B111" s="52" t="s">
        <v>174</v>
      </c>
      <c r="C111" s="71" t="s">
        <v>137</v>
      </c>
      <c r="D111" s="51">
        <v>0.5</v>
      </c>
      <c r="E111" s="45">
        <v>0.5</v>
      </c>
      <c r="H111" s="46"/>
      <c r="K111" s="46">
        <f t="shared" si="9"/>
        <v>0.5</v>
      </c>
    </row>
    <row r="112" spans="1:11">
      <c r="A112" s="47">
        <v>109</v>
      </c>
      <c r="B112" s="52" t="s">
        <v>194</v>
      </c>
      <c r="C112" s="71" t="s">
        <v>92</v>
      </c>
      <c r="D112" s="53" t="s">
        <v>208</v>
      </c>
      <c r="E112" s="45">
        <v>7</v>
      </c>
      <c r="F112" s="45">
        <v>7</v>
      </c>
      <c r="H112" s="46"/>
      <c r="I112" s="45" t="s">
        <v>244</v>
      </c>
      <c r="K112" s="46">
        <v>1</v>
      </c>
    </row>
    <row r="113" spans="1:11">
      <c r="A113" s="47">
        <v>110</v>
      </c>
      <c r="B113" s="52" t="s">
        <v>194</v>
      </c>
      <c r="C113" s="71" t="s">
        <v>175</v>
      </c>
      <c r="D113" s="53" t="s">
        <v>208</v>
      </c>
      <c r="E113" s="45">
        <v>7</v>
      </c>
      <c r="F113" s="45">
        <v>7</v>
      </c>
      <c r="H113" s="46"/>
      <c r="K113" s="46">
        <v>1</v>
      </c>
    </row>
    <row r="114" spans="1:11">
      <c r="A114" s="47">
        <v>111</v>
      </c>
      <c r="B114" s="52" t="s">
        <v>194</v>
      </c>
      <c r="C114" s="71" t="s">
        <v>91</v>
      </c>
      <c r="D114" s="53" t="s">
        <v>208</v>
      </c>
      <c r="E114" s="45">
        <v>7</v>
      </c>
      <c r="F114" s="45">
        <v>7</v>
      </c>
      <c r="H114" s="46"/>
      <c r="K114" s="46">
        <v>1</v>
      </c>
    </row>
    <row r="115" spans="1:11">
      <c r="A115" s="47">
        <v>112</v>
      </c>
      <c r="B115" s="52" t="s">
        <v>194</v>
      </c>
      <c r="C115" s="71" t="s">
        <v>92</v>
      </c>
      <c r="D115" s="53" t="s">
        <v>208</v>
      </c>
      <c r="E115" s="45">
        <v>7</v>
      </c>
      <c r="F115" s="45">
        <v>7</v>
      </c>
      <c r="H115" s="46"/>
      <c r="K115" s="46">
        <v>1</v>
      </c>
    </row>
    <row r="116" spans="1:11">
      <c r="A116" s="47">
        <v>113</v>
      </c>
      <c r="B116" s="52" t="s">
        <v>194</v>
      </c>
      <c r="C116" s="71" t="s">
        <v>90</v>
      </c>
      <c r="D116" s="53" t="s">
        <v>208</v>
      </c>
      <c r="E116" s="45">
        <v>7</v>
      </c>
      <c r="F116" s="45">
        <v>7</v>
      </c>
      <c r="H116" s="46"/>
      <c r="K116" s="46">
        <v>1</v>
      </c>
    </row>
    <row r="117" spans="1:11">
      <c r="A117" s="47">
        <v>114</v>
      </c>
      <c r="B117" s="52" t="s">
        <v>194</v>
      </c>
      <c r="C117" s="71" t="s">
        <v>176</v>
      </c>
      <c r="D117" s="53" t="s">
        <v>208</v>
      </c>
      <c r="E117" s="45">
        <v>7</v>
      </c>
      <c r="F117" s="45">
        <v>7</v>
      </c>
      <c r="H117" s="46"/>
      <c r="K117" s="46">
        <v>1</v>
      </c>
    </row>
    <row r="118" spans="1:11">
      <c r="A118" s="47">
        <v>115</v>
      </c>
      <c r="B118" s="52" t="s">
        <v>194</v>
      </c>
      <c r="C118" s="71" t="s">
        <v>176</v>
      </c>
      <c r="D118" s="53" t="s">
        <v>208</v>
      </c>
      <c r="E118" s="45">
        <v>7</v>
      </c>
      <c r="F118" s="45">
        <v>7</v>
      </c>
      <c r="H118" s="46"/>
      <c r="K118" s="46">
        <v>1</v>
      </c>
    </row>
    <row r="119" spans="1:11">
      <c r="A119" s="47">
        <v>116</v>
      </c>
      <c r="B119" s="52" t="s">
        <v>194</v>
      </c>
      <c r="C119" s="71" t="s">
        <v>97</v>
      </c>
      <c r="D119" s="53" t="s">
        <v>208</v>
      </c>
      <c r="E119" s="45">
        <v>7</v>
      </c>
      <c r="F119" s="45">
        <v>7</v>
      </c>
      <c r="H119" s="46"/>
      <c r="K119" s="46">
        <v>1</v>
      </c>
    </row>
    <row r="120" spans="1:11">
      <c r="A120" s="47">
        <v>117</v>
      </c>
      <c r="B120" s="52" t="s">
        <v>194</v>
      </c>
      <c r="C120" s="71" t="s">
        <v>95</v>
      </c>
      <c r="D120" s="53" t="s">
        <v>208</v>
      </c>
      <c r="E120" s="45">
        <v>7</v>
      </c>
      <c r="F120" s="45">
        <v>7</v>
      </c>
      <c r="H120" s="46"/>
      <c r="K120" s="46">
        <v>1</v>
      </c>
    </row>
    <row r="121" spans="1:11">
      <c r="A121" s="47">
        <v>118</v>
      </c>
      <c r="B121" s="52" t="s">
        <v>194</v>
      </c>
      <c r="C121" s="71" t="s">
        <v>96</v>
      </c>
      <c r="D121" s="53" t="s">
        <v>208</v>
      </c>
      <c r="E121" s="45">
        <v>7</v>
      </c>
      <c r="F121" s="45">
        <v>7</v>
      </c>
      <c r="H121" s="46"/>
      <c r="K121" s="46">
        <v>1</v>
      </c>
    </row>
    <row r="122" spans="1:11">
      <c r="A122" s="47">
        <v>119</v>
      </c>
      <c r="B122" s="52" t="s">
        <v>194</v>
      </c>
      <c r="C122" s="71" t="s">
        <v>177</v>
      </c>
      <c r="D122" s="53" t="s">
        <v>208</v>
      </c>
      <c r="E122" s="45">
        <v>7</v>
      </c>
      <c r="F122" s="45">
        <v>7</v>
      </c>
      <c r="H122" s="46"/>
      <c r="K122" s="46">
        <v>1</v>
      </c>
    </row>
    <row r="123" spans="1:11">
      <c r="A123" s="47">
        <v>120</v>
      </c>
      <c r="B123" s="52" t="s">
        <v>194</v>
      </c>
      <c r="C123" s="71" t="s">
        <v>178</v>
      </c>
      <c r="D123" s="53" t="s">
        <v>208</v>
      </c>
      <c r="E123" s="45">
        <v>7</v>
      </c>
      <c r="F123" s="45">
        <v>7</v>
      </c>
      <c r="H123" s="46"/>
      <c r="K123" s="46">
        <v>1</v>
      </c>
    </row>
    <row r="124" spans="1:11">
      <c r="A124" s="47">
        <v>121</v>
      </c>
      <c r="B124" s="52" t="s">
        <v>194</v>
      </c>
      <c r="C124" s="71" t="s">
        <v>89</v>
      </c>
      <c r="D124" s="53" t="s">
        <v>208</v>
      </c>
      <c r="E124" s="45">
        <v>7</v>
      </c>
      <c r="F124" s="45">
        <v>7</v>
      </c>
      <c r="H124" s="46"/>
      <c r="K124" s="46">
        <v>1</v>
      </c>
    </row>
    <row r="125" spans="1:11">
      <c r="A125" s="47">
        <v>122</v>
      </c>
      <c r="B125" s="52" t="s">
        <v>194</v>
      </c>
      <c r="C125" s="71" t="s">
        <v>99</v>
      </c>
      <c r="D125" s="53" t="s">
        <v>208</v>
      </c>
      <c r="E125" s="45">
        <v>7</v>
      </c>
      <c r="F125" s="45">
        <v>7</v>
      </c>
      <c r="H125" s="46"/>
      <c r="K125" s="46">
        <v>1</v>
      </c>
    </row>
    <row r="126" spans="1:11">
      <c r="A126" s="47">
        <v>123</v>
      </c>
      <c r="B126" s="52" t="s">
        <v>194</v>
      </c>
      <c r="C126" s="71" t="s">
        <v>179</v>
      </c>
      <c r="D126" s="53" t="s">
        <v>208</v>
      </c>
      <c r="E126" s="45">
        <v>7</v>
      </c>
      <c r="F126" s="45">
        <v>7</v>
      </c>
      <c r="H126" s="46"/>
      <c r="K126" s="46">
        <v>1</v>
      </c>
    </row>
    <row r="127" spans="1:11">
      <c r="A127" s="47">
        <v>124</v>
      </c>
      <c r="B127" s="52" t="s">
        <v>194</v>
      </c>
      <c r="C127" s="71" t="s">
        <v>180</v>
      </c>
      <c r="D127" s="53" t="s">
        <v>208</v>
      </c>
      <c r="E127" s="45">
        <v>7</v>
      </c>
      <c r="F127" s="45">
        <v>7</v>
      </c>
      <c r="H127" s="46"/>
      <c r="K127" s="46">
        <v>1</v>
      </c>
    </row>
    <row r="128" spans="1:11">
      <c r="A128" s="47">
        <v>125</v>
      </c>
      <c r="B128" s="52" t="s">
        <v>194</v>
      </c>
      <c r="C128" s="71" t="s">
        <v>101</v>
      </c>
      <c r="D128" s="53" t="s">
        <v>208</v>
      </c>
      <c r="E128" s="45">
        <v>7</v>
      </c>
      <c r="F128" s="45">
        <v>7</v>
      </c>
      <c r="H128" s="46"/>
      <c r="K128" s="46">
        <v>1</v>
      </c>
    </row>
    <row r="129" spans="1:11">
      <c r="A129" s="47">
        <v>126</v>
      </c>
      <c r="B129" s="52" t="s">
        <v>194</v>
      </c>
      <c r="C129" s="71" t="s">
        <v>102</v>
      </c>
      <c r="D129" s="53" t="s">
        <v>208</v>
      </c>
      <c r="E129" s="45">
        <v>7</v>
      </c>
      <c r="F129" s="45">
        <v>7</v>
      </c>
      <c r="H129" s="46"/>
      <c r="K129" s="46">
        <v>1</v>
      </c>
    </row>
    <row r="130" spans="1:11">
      <c r="A130" s="47">
        <v>127</v>
      </c>
      <c r="B130" s="52" t="s">
        <v>194</v>
      </c>
      <c r="C130" s="71" t="s">
        <v>181</v>
      </c>
      <c r="D130" s="53" t="s">
        <v>208</v>
      </c>
      <c r="E130" s="45">
        <v>7</v>
      </c>
      <c r="F130" s="45">
        <v>7</v>
      </c>
      <c r="H130" s="46"/>
      <c r="K130" s="46">
        <v>1</v>
      </c>
    </row>
    <row r="131" spans="1:11">
      <c r="A131" s="47">
        <v>128</v>
      </c>
      <c r="B131" s="52" t="s">
        <v>194</v>
      </c>
      <c r="C131" s="71" t="s">
        <v>182</v>
      </c>
      <c r="D131" s="53" t="s">
        <v>208</v>
      </c>
      <c r="E131" s="45">
        <v>7</v>
      </c>
      <c r="F131" s="45">
        <v>7</v>
      </c>
      <c r="H131" s="46"/>
      <c r="K131" s="46">
        <v>1</v>
      </c>
    </row>
    <row r="132" spans="1:11" ht="15.75">
      <c r="A132" s="47">
        <v>129</v>
      </c>
      <c r="B132" s="52" t="s">
        <v>194</v>
      </c>
      <c r="C132" s="50" t="s">
        <v>183</v>
      </c>
      <c r="D132" s="53" t="s">
        <v>208</v>
      </c>
      <c r="E132" s="45">
        <v>7</v>
      </c>
      <c r="F132" s="45">
        <v>7</v>
      </c>
      <c r="H132" s="46"/>
      <c r="K132" s="46">
        <v>1</v>
      </c>
    </row>
    <row r="133" spans="1:11">
      <c r="A133" s="47">
        <v>130</v>
      </c>
      <c r="B133" s="52" t="s">
        <v>194</v>
      </c>
      <c r="C133" s="71" t="s">
        <v>184</v>
      </c>
      <c r="D133" s="53" t="s">
        <v>208</v>
      </c>
      <c r="E133" s="45">
        <v>7</v>
      </c>
      <c r="F133" s="45">
        <v>7</v>
      </c>
      <c r="H133" s="46"/>
      <c r="K133" s="46">
        <v>1</v>
      </c>
    </row>
    <row r="134" spans="1:11">
      <c r="A134" s="47">
        <v>131</v>
      </c>
      <c r="B134" s="52" t="s">
        <v>194</v>
      </c>
      <c r="C134" s="71" t="s">
        <v>110</v>
      </c>
      <c r="D134" s="53" t="s">
        <v>208</v>
      </c>
      <c r="E134" s="45">
        <v>7</v>
      </c>
      <c r="F134" s="45">
        <v>7</v>
      </c>
      <c r="H134" s="46"/>
      <c r="K134" s="46">
        <v>1</v>
      </c>
    </row>
    <row r="135" spans="1:11">
      <c r="A135" s="47">
        <v>132</v>
      </c>
      <c r="B135" s="52" t="s">
        <v>194</v>
      </c>
      <c r="C135" s="71" t="s">
        <v>185</v>
      </c>
      <c r="D135" s="53" t="s">
        <v>208</v>
      </c>
      <c r="E135" s="45">
        <v>7</v>
      </c>
      <c r="F135" s="45">
        <v>7</v>
      </c>
      <c r="H135" s="46"/>
      <c r="K135" s="46">
        <v>1</v>
      </c>
    </row>
    <row r="136" spans="1:11">
      <c r="A136" s="47">
        <v>133</v>
      </c>
      <c r="B136" s="52" t="s">
        <v>194</v>
      </c>
      <c r="C136" s="71" t="s">
        <v>112</v>
      </c>
      <c r="D136" s="53" t="s">
        <v>208</v>
      </c>
      <c r="E136" s="45">
        <v>7</v>
      </c>
      <c r="F136" s="45">
        <v>7</v>
      </c>
      <c r="H136" s="46"/>
      <c r="K136" s="46">
        <v>1</v>
      </c>
    </row>
    <row r="137" spans="1:11">
      <c r="A137" s="47">
        <v>134</v>
      </c>
      <c r="B137" s="52" t="s">
        <v>194</v>
      </c>
      <c r="C137" s="71" t="s">
        <v>186</v>
      </c>
      <c r="D137" s="53" t="s">
        <v>208</v>
      </c>
      <c r="E137" s="45">
        <v>7</v>
      </c>
      <c r="F137" s="45">
        <v>7</v>
      </c>
      <c r="H137" s="46"/>
      <c r="K137" s="46">
        <v>1</v>
      </c>
    </row>
    <row r="138" spans="1:11">
      <c r="A138" s="47">
        <v>135</v>
      </c>
      <c r="B138" s="52" t="s">
        <v>194</v>
      </c>
      <c r="C138" s="71" t="s">
        <v>116</v>
      </c>
      <c r="D138" s="53" t="s">
        <v>208</v>
      </c>
      <c r="E138" s="45">
        <v>7</v>
      </c>
      <c r="F138" s="45">
        <v>7</v>
      </c>
      <c r="H138" s="46"/>
      <c r="K138" s="46">
        <v>1</v>
      </c>
    </row>
    <row r="139" spans="1:11">
      <c r="A139" s="47">
        <v>136</v>
      </c>
      <c r="B139" s="52" t="s">
        <v>194</v>
      </c>
      <c r="C139" s="71" t="s">
        <v>119</v>
      </c>
      <c r="D139" s="53" t="s">
        <v>208</v>
      </c>
      <c r="E139" s="45">
        <v>7</v>
      </c>
      <c r="F139" s="45">
        <v>7</v>
      </c>
      <c r="H139" s="46"/>
      <c r="K139" s="46">
        <v>1</v>
      </c>
    </row>
    <row r="140" spans="1:11">
      <c r="A140" s="47">
        <v>137</v>
      </c>
      <c r="B140" s="52" t="s">
        <v>194</v>
      </c>
      <c r="C140" s="71" t="s">
        <v>120</v>
      </c>
      <c r="D140" s="53" t="s">
        <v>208</v>
      </c>
      <c r="E140" s="45">
        <v>7</v>
      </c>
      <c r="F140" s="45">
        <v>7</v>
      </c>
      <c r="H140" s="46"/>
      <c r="K140" s="46">
        <v>1</v>
      </c>
    </row>
    <row r="141" spans="1:11">
      <c r="A141" s="47">
        <v>138</v>
      </c>
      <c r="B141" s="52" t="s">
        <v>194</v>
      </c>
      <c r="C141" s="71" t="s">
        <v>187</v>
      </c>
      <c r="D141" s="53" t="s">
        <v>208</v>
      </c>
      <c r="E141" s="45">
        <v>7</v>
      </c>
      <c r="F141" s="45">
        <v>7</v>
      </c>
      <c r="H141" s="46"/>
      <c r="K141" s="46">
        <v>1</v>
      </c>
    </row>
    <row r="142" spans="1:11">
      <c r="A142" s="47">
        <v>139</v>
      </c>
      <c r="B142" s="52" t="s">
        <v>194</v>
      </c>
      <c r="C142" s="71" t="s">
        <v>188</v>
      </c>
      <c r="D142" s="53" t="s">
        <v>208</v>
      </c>
      <c r="E142" s="45">
        <v>7</v>
      </c>
      <c r="F142" s="45">
        <v>7</v>
      </c>
      <c r="H142" s="46"/>
      <c r="K142" s="46">
        <v>1</v>
      </c>
    </row>
    <row r="143" spans="1:11">
      <c r="A143" s="47">
        <v>140</v>
      </c>
      <c r="B143" s="52" t="s">
        <v>194</v>
      </c>
      <c r="C143" s="71" t="s">
        <v>122</v>
      </c>
      <c r="D143" s="53" t="s">
        <v>208</v>
      </c>
      <c r="E143" s="45">
        <v>7</v>
      </c>
      <c r="F143" s="45">
        <v>7</v>
      </c>
      <c r="H143" s="46"/>
      <c r="K143" s="46">
        <v>1</v>
      </c>
    </row>
    <row r="144" spans="1:11">
      <c r="A144" s="47">
        <v>141</v>
      </c>
      <c r="B144" s="52" t="s">
        <v>194</v>
      </c>
      <c r="C144" s="71" t="s">
        <v>123</v>
      </c>
      <c r="D144" s="53" t="s">
        <v>208</v>
      </c>
      <c r="E144" s="45">
        <v>7</v>
      </c>
      <c r="F144" s="45">
        <v>7</v>
      </c>
      <c r="H144" s="46"/>
      <c r="K144" s="46">
        <v>1</v>
      </c>
    </row>
    <row r="145" spans="1:11">
      <c r="A145" s="47">
        <v>142</v>
      </c>
      <c r="B145" s="52" t="s">
        <v>194</v>
      </c>
      <c r="C145" s="71" t="s">
        <v>124</v>
      </c>
      <c r="D145" s="53" t="s">
        <v>208</v>
      </c>
      <c r="E145" s="45">
        <v>7</v>
      </c>
      <c r="F145" s="45">
        <v>7</v>
      </c>
      <c r="H145" s="46"/>
      <c r="K145" s="46">
        <v>1</v>
      </c>
    </row>
    <row r="146" spans="1:11">
      <c r="A146" s="47">
        <v>143</v>
      </c>
      <c r="B146" s="52" t="s">
        <v>194</v>
      </c>
      <c r="C146" s="71" t="s">
        <v>168</v>
      </c>
      <c r="D146" s="53" t="s">
        <v>208</v>
      </c>
      <c r="E146" s="45">
        <v>7</v>
      </c>
      <c r="F146" s="45">
        <v>7</v>
      </c>
      <c r="H146" s="46"/>
      <c r="K146" s="46">
        <v>1</v>
      </c>
    </row>
    <row r="147" spans="1:11">
      <c r="A147" s="47">
        <v>144</v>
      </c>
      <c r="B147" s="52" t="s">
        <v>194</v>
      </c>
      <c r="C147" s="71" t="s">
        <v>131</v>
      </c>
      <c r="D147" s="53" t="s">
        <v>208</v>
      </c>
      <c r="E147" s="45">
        <v>7</v>
      </c>
      <c r="F147" s="45">
        <v>7</v>
      </c>
      <c r="H147" s="46"/>
      <c r="K147" s="46">
        <v>1</v>
      </c>
    </row>
    <row r="148" spans="1:11">
      <c r="A148" s="47">
        <v>145</v>
      </c>
      <c r="B148" s="52" t="s">
        <v>194</v>
      </c>
      <c r="C148" s="71" t="s">
        <v>131</v>
      </c>
      <c r="D148" s="53" t="s">
        <v>208</v>
      </c>
      <c r="E148" s="45">
        <v>7</v>
      </c>
      <c r="F148" s="45">
        <v>7</v>
      </c>
      <c r="H148" s="46"/>
      <c r="K148" s="46">
        <v>1</v>
      </c>
    </row>
    <row r="149" spans="1:11">
      <c r="A149" s="47">
        <v>146</v>
      </c>
      <c r="B149" s="52" t="s">
        <v>194</v>
      </c>
      <c r="C149" s="71" t="s">
        <v>189</v>
      </c>
      <c r="D149" s="53" t="s">
        <v>208</v>
      </c>
      <c r="E149" s="45">
        <v>7</v>
      </c>
      <c r="F149" s="45">
        <v>7</v>
      </c>
      <c r="H149" s="46"/>
      <c r="K149" s="46">
        <v>1</v>
      </c>
    </row>
    <row r="150" spans="1:11">
      <c r="A150" s="47">
        <v>147</v>
      </c>
      <c r="B150" s="52" t="s">
        <v>194</v>
      </c>
      <c r="C150" s="71" t="s">
        <v>133</v>
      </c>
      <c r="D150" s="53" t="s">
        <v>208</v>
      </c>
      <c r="E150" s="45">
        <v>7</v>
      </c>
      <c r="F150" s="45">
        <v>7</v>
      </c>
      <c r="H150" s="46"/>
      <c r="K150" s="46">
        <v>1</v>
      </c>
    </row>
    <row r="151" spans="1:11">
      <c r="A151" s="47">
        <v>148</v>
      </c>
      <c r="B151" s="52" t="s">
        <v>194</v>
      </c>
      <c r="C151" s="71" t="s">
        <v>134</v>
      </c>
      <c r="D151" s="53" t="s">
        <v>208</v>
      </c>
      <c r="E151" s="45">
        <v>7</v>
      </c>
      <c r="F151" s="45">
        <v>7</v>
      </c>
      <c r="H151" s="46"/>
      <c r="K151" s="46">
        <v>1</v>
      </c>
    </row>
    <row r="152" spans="1:11">
      <c r="A152" s="47">
        <v>149</v>
      </c>
      <c r="B152" s="52" t="s">
        <v>194</v>
      </c>
      <c r="C152" s="71" t="s">
        <v>136</v>
      </c>
      <c r="D152" s="53" t="s">
        <v>208</v>
      </c>
      <c r="E152" s="45">
        <v>7</v>
      </c>
      <c r="F152" s="45">
        <v>7</v>
      </c>
      <c r="H152" s="46"/>
      <c r="K152" s="46">
        <v>1</v>
      </c>
    </row>
    <row r="153" spans="1:11">
      <c r="A153" s="47">
        <v>150</v>
      </c>
      <c r="B153" s="52" t="s">
        <v>194</v>
      </c>
      <c r="C153" s="71" t="s">
        <v>136</v>
      </c>
      <c r="D153" s="53" t="s">
        <v>208</v>
      </c>
      <c r="E153" s="45">
        <v>7</v>
      </c>
      <c r="F153" s="45">
        <v>7</v>
      </c>
      <c r="H153" s="46"/>
      <c r="K153" s="46">
        <v>1</v>
      </c>
    </row>
    <row r="154" spans="1:11">
      <c r="A154" s="47">
        <v>151</v>
      </c>
      <c r="B154" s="52" t="s">
        <v>194</v>
      </c>
      <c r="C154" s="71" t="s">
        <v>137</v>
      </c>
      <c r="D154" s="53" t="s">
        <v>208</v>
      </c>
      <c r="E154" s="45">
        <v>7</v>
      </c>
      <c r="F154" s="45">
        <v>7</v>
      </c>
      <c r="H154" s="46"/>
      <c r="K154" s="46">
        <v>1</v>
      </c>
    </row>
    <row r="155" spans="1:11">
      <c r="A155" s="47">
        <v>152</v>
      </c>
      <c r="B155" s="52" t="s">
        <v>194</v>
      </c>
      <c r="C155" s="71" t="s">
        <v>139</v>
      </c>
      <c r="D155" s="53" t="s">
        <v>208</v>
      </c>
      <c r="E155" s="45">
        <v>7</v>
      </c>
      <c r="F155" s="45">
        <v>7</v>
      </c>
      <c r="H155" s="46"/>
      <c r="K155" s="46">
        <v>1</v>
      </c>
    </row>
    <row r="156" spans="1:11">
      <c r="A156" s="47">
        <v>153</v>
      </c>
      <c r="B156" s="52" t="s">
        <v>194</v>
      </c>
      <c r="C156" s="71" t="s">
        <v>190</v>
      </c>
      <c r="D156" s="53" t="s">
        <v>208</v>
      </c>
      <c r="E156" s="45">
        <v>7</v>
      </c>
      <c r="F156" s="45">
        <v>7</v>
      </c>
      <c r="H156" s="46"/>
      <c r="K156" s="46">
        <v>1</v>
      </c>
    </row>
    <row r="157" spans="1:11">
      <c r="A157" s="47">
        <v>154</v>
      </c>
      <c r="B157" s="52" t="s">
        <v>194</v>
      </c>
      <c r="C157" s="71" t="s">
        <v>191</v>
      </c>
      <c r="D157" s="53" t="s">
        <v>208</v>
      </c>
      <c r="E157" s="45">
        <v>7</v>
      </c>
      <c r="F157" s="45">
        <v>7</v>
      </c>
      <c r="H157" s="46"/>
      <c r="K157" s="46">
        <v>1</v>
      </c>
    </row>
    <row r="158" spans="1:11">
      <c r="A158" s="47">
        <v>155</v>
      </c>
      <c r="B158" s="52" t="s">
        <v>194</v>
      </c>
      <c r="C158" s="71" t="s">
        <v>192</v>
      </c>
      <c r="D158" s="53" t="s">
        <v>208</v>
      </c>
      <c r="E158" s="45">
        <v>7</v>
      </c>
      <c r="F158" s="45">
        <v>7</v>
      </c>
      <c r="H158" s="46"/>
      <c r="K158" s="46">
        <v>1</v>
      </c>
    </row>
    <row r="159" spans="1:11">
      <c r="A159" s="47">
        <v>156</v>
      </c>
      <c r="B159" s="52" t="s">
        <v>194</v>
      </c>
      <c r="C159" s="71" t="s">
        <v>193</v>
      </c>
      <c r="D159" s="53" t="s">
        <v>208</v>
      </c>
      <c r="E159" s="45">
        <v>7</v>
      </c>
      <c r="F159" s="45">
        <v>7</v>
      </c>
      <c r="H159" s="46"/>
      <c r="K159" s="46">
        <v>1</v>
      </c>
    </row>
    <row r="160" spans="1:11">
      <c r="A160" s="47">
        <v>157</v>
      </c>
      <c r="B160" s="52" t="s">
        <v>194</v>
      </c>
      <c r="C160" s="71" t="s">
        <v>153</v>
      </c>
      <c r="D160" s="53" t="s">
        <v>208</v>
      </c>
      <c r="E160" s="45">
        <v>7</v>
      </c>
      <c r="F160" s="45">
        <v>7</v>
      </c>
      <c r="H160" s="46"/>
      <c r="K160" s="46">
        <v>1</v>
      </c>
    </row>
    <row r="161" spans="1:13">
      <c r="A161" s="47">
        <v>158</v>
      </c>
      <c r="B161" s="52" t="s">
        <v>197</v>
      </c>
      <c r="C161" s="71" t="s">
        <v>195</v>
      </c>
      <c r="D161" s="53">
        <v>0.4</v>
      </c>
      <c r="E161" s="45">
        <v>0.4</v>
      </c>
      <c r="H161" s="46"/>
      <c r="K161" s="46">
        <f>E161</f>
        <v>0.4</v>
      </c>
    </row>
    <row r="162" spans="1:13">
      <c r="A162" s="47">
        <v>159</v>
      </c>
      <c r="B162" s="52" t="s">
        <v>197</v>
      </c>
      <c r="C162" s="71" t="s">
        <v>196</v>
      </c>
      <c r="D162" s="53">
        <v>0.4</v>
      </c>
      <c r="E162" s="45">
        <v>0.4</v>
      </c>
      <c r="H162" s="46"/>
      <c r="K162" s="46">
        <f>E162</f>
        <v>0.4</v>
      </c>
    </row>
    <row r="163" spans="1:13">
      <c r="A163" s="47">
        <v>160</v>
      </c>
      <c r="B163" s="52" t="s">
        <v>197</v>
      </c>
      <c r="C163" s="71" t="s">
        <v>153</v>
      </c>
      <c r="D163" s="53">
        <v>0.4</v>
      </c>
      <c r="E163" s="45">
        <v>0.4</v>
      </c>
      <c r="H163" s="46"/>
      <c r="K163" s="46">
        <f>E163</f>
        <v>0.4</v>
      </c>
    </row>
    <row r="164" spans="1:13">
      <c r="A164" s="47">
        <v>161</v>
      </c>
      <c r="B164" s="49" t="s">
        <v>198</v>
      </c>
      <c r="C164" s="71" t="s">
        <v>201</v>
      </c>
      <c r="D164" s="49" t="s">
        <v>206</v>
      </c>
      <c r="E164" s="45">
        <v>45</v>
      </c>
      <c r="F164" s="45">
        <v>45</v>
      </c>
      <c r="G164" s="45">
        <v>3</v>
      </c>
      <c r="H164" s="76">
        <f>(E164+(E164-(2*G164*0.1)*(G164/0.3-1)))/2*(F164+(F164-(2*G164*0.1)*(G164/0.3-1)))/2*G164</f>
        <v>5367.869999999999</v>
      </c>
      <c r="I164" s="76">
        <f t="shared" ref="I164" si="10">0.75*(H164/0.15)/10000</f>
        <v>2.683935</v>
      </c>
      <c r="J164" s="46">
        <f>I164*2</f>
        <v>5.3678699999999999</v>
      </c>
      <c r="K164" s="46">
        <f>+I164+J164</f>
        <v>8.0518049999999999</v>
      </c>
    </row>
    <row r="165" spans="1:13">
      <c r="A165" s="47">
        <v>162</v>
      </c>
      <c r="B165" s="49" t="s">
        <v>198</v>
      </c>
      <c r="C165" s="71" t="s">
        <v>201</v>
      </c>
      <c r="D165" s="49" t="s">
        <v>207</v>
      </c>
      <c r="E165" s="45">
        <v>45</v>
      </c>
      <c r="F165" s="45">
        <v>45</v>
      </c>
      <c r="G165" s="45">
        <v>4</v>
      </c>
      <c r="H165" s="76">
        <f>(E165+(E165-(2*G165*0.1)*(G165/0.3-1)))/2*(F165+(F165-(2*G165*0.1)*(G165/0.3-1)))/2*G165</f>
        <v>6421.3511111111102</v>
      </c>
      <c r="I165" s="76">
        <f t="shared" ref="I165:I168" si="11">0.75*(H165/0.15)/10000</f>
        <v>3.2106755555555551</v>
      </c>
      <c r="J165" s="46">
        <f t="shared" ref="J165:J168" si="12">I165*2</f>
        <v>6.4213511111111101</v>
      </c>
      <c r="K165" s="46">
        <f t="shared" ref="K165:K168" si="13">+I165+J165</f>
        <v>9.6320266666666647</v>
      </c>
    </row>
    <row r="166" spans="1:13">
      <c r="A166" s="47">
        <v>163</v>
      </c>
      <c r="B166" s="49" t="s">
        <v>198</v>
      </c>
      <c r="C166" s="71" t="s">
        <v>201</v>
      </c>
      <c r="D166" s="49" t="s">
        <v>155</v>
      </c>
      <c r="E166" s="45">
        <v>23</v>
      </c>
      <c r="F166" s="45">
        <v>23</v>
      </c>
      <c r="G166" s="45">
        <v>3</v>
      </c>
      <c r="H166" s="76">
        <f>(E166+(E166-(2*G166*0.1)*(G166/0.3-1)))/2*(F166+(F166-(2*G166*0.1)*(G166/0.3-1)))/2*G166</f>
        <v>1236.27</v>
      </c>
      <c r="I166" s="76">
        <f t="shared" si="11"/>
        <v>0.61813499999999999</v>
      </c>
      <c r="J166" s="46">
        <f t="shared" si="12"/>
        <v>1.23627</v>
      </c>
      <c r="K166" s="46">
        <f t="shared" si="13"/>
        <v>1.8544049999999999</v>
      </c>
    </row>
    <row r="167" spans="1:13">
      <c r="A167" s="47">
        <v>164</v>
      </c>
      <c r="B167" s="49" t="s">
        <v>198</v>
      </c>
      <c r="C167" s="71" t="s">
        <v>201</v>
      </c>
      <c r="D167" s="49" t="s">
        <v>156</v>
      </c>
      <c r="E167" s="45">
        <v>30</v>
      </c>
      <c r="F167" s="45">
        <v>30</v>
      </c>
      <c r="G167" s="45">
        <v>3</v>
      </c>
      <c r="H167" s="76">
        <f>(E167+(E167-(2*G167*0.1)*(G167/0.3-1)))/2*(F167+(F167-(2*G167*0.1)*(G167/0.3-1)))/2*G167</f>
        <v>2235.8700000000003</v>
      </c>
      <c r="I167" s="76">
        <f t="shared" si="11"/>
        <v>1.1179350000000001</v>
      </c>
      <c r="J167" s="46">
        <f t="shared" si="12"/>
        <v>2.2358700000000002</v>
      </c>
      <c r="K167" s="46">
        <f t="shared" si="13"/>
        <v>3.3538050000000004</v>
      </c>
    </row>
    <row r="168" spans="1:13">
      <c r="A168" s="47">
        <v>165</v>
      </c>
      <c r="B168" s="48" t="s">
        <v>199</v>
      </c>
      <c r="C168" s="71" t="s">
        <v>201</v>
      </c>
      <c r="D168" s="49" t="s">
        <v>206</v>
      </c>
      <c r="E168" s="45">
        <v>45</v>
      </c>
      <c r="F168" s="45">
        <v>45</v>
      </c>
      <c r="G168" s="45">
        <v>3</v>
      </c>
      <c r="H168" s="76">
        <f>(E168+(E168-(2*G168*0.1)*(G168/0.3-1)))/2*(F168+(F168-(2*G168*0.1)*(G168/0.3-1)))/2*G168</f>
        <v>5367.869999999999</v>
      </c>
      <c r="I168" s="76">
        <f t="shared" si="11"/>
        <v>2.683935</v>
      </c>
      <c r="J168" s="46">
        <f t="shared" si="12"/>
        <v>5.3678699999999999</v>
      </c>
      <c r="K168" s="46">
        <f t="shared" si="13"/>
        <v>8.0518049999999999</v>
      </c>
    </row>
    <row r="169" spans="1:13" ht="30" customHeight="1">
      <c r="A169" s="47">
        <v>166</v>
      </c>
      <c r="B169" s="49" t="s">
        <v>200</v>
      </c>
      <c r="C169" s="71" t="s">
        <v>201</v>
      </c>
      <c r="D169" s="49" t="s">
        <v>202</v>
      </c>
      <c r="E169" s="45">
        <v>5</v>
      </c>
      <c r="F169" s="45">
        <v>5</v>
      </c>
      <c r="G169" s="45">
        <v>1</v>
      </c>
      <c r="H169" s="46" t="s">
        <v>243</v>
      </c>
      <c r="K169" s="83">
        <v>1</v>
      </c>
      <c r="L169" s="181" t="s">
        <v>246</v>
      </c>
    </row>
    <row r="170" spans="1:13">
      <c r="A170" s="47">
        <v>167</v>
      </c>
      <c r="B170" s="48" t="s">
        <v>200</v>
      </c>
      <c r="C170" s="71" t="s">
        <v>201</v>
      </c>
      <c r="D170" s="48" t="s">
        <v>202</v>
      </c>
      <c r="E170" s="45">
        <v>5</v>
      </c>
      <c r="F170" s="45">
        <v>5</v>
      </c>
      <c r="G170" s="45">
        <v>1</v>
      </c>
      <c r="H170" s="46" t="s">
        <v>243</v>
      </c>
      <c r="K170" s="83">
        <v>1</v>
      </c>
      <c r="L170" s="182"/>
    </row>
    <row r="171" spans="1:13" ht="15" customHeight="1">
      <c r="A171" s="47">
        <v>168</v>
      </c>
      <c r="B171" s="48" t="s">
        <v>203</v>
      </c>
      <c r="C171" s="72" t="s">
        <v>205</v>
      </c>
      <c r="D171" s="52" t="s">
        <v>218</v>
      </c>
      <c r="E171" s="45">
        <v>15</v>
      </c>
      <c r="F171" s="45">
        <f>E171*5</f>
        <v>75</v>
      </c>
      <c r="G171" s="45">
        <v>1.5</v>
      </c>
      <c r="H171" s="45">
        <v>7500</v>
      </c>
      <c r="I171" s="68">
        <f>2.7*(H171/0.15)/10000</f>
        <v>13.5</v>
      </c>
      <c r="K171" s="83">
        <v>2</v>
      </c>
      <c r="L171" s="182"/>
      <c r="M171" s="46" t="s">
        <v>245</v>
      </c>
    </row>
    <row r="172" spans="1:13">
      <c r="A172" s="47">
        <v>169</v>
      </c>
      <c r="B172" s="48" t="s">
        <v>203</v>
      </c>
      <c r="C172" s="72" t="s">
        <v>205</v>
      </c>
      <c r="D172" s="52" t="s">
        <v>218</v>
      </c>
      <c r="E172" s="45">
        <v>15</v>
      </c>
      <c r="F172" s="45">
        <f t="shared" ref="F172:F175" si="14">E172*5</f>
        <v>75</v>
      </c>
      <c r="G172" s="45">
        <v>1.5</v>
      </c>
      <c r="H172" s="45">
        <v>8750</v>
      </c>
      <c r="I172" s="68">
        <f t="shared" ref="I172:I175" si="15">2.7*(H172/0.15)/10000</f>
        <v>15.750000000000004</v>
      </c>
      <c r="K172" s="83">
        <v>2</v>
      </c>
      <c r="L172" s="182"/>
      <c r="M172" s="46" t="s">
        <v>245</v>
      </c>
    </row>
    <row r="173" spans="1:13">
      <c r="A173" s="47">
        <v>170</v>
      </c>
      <c r="B173" s="48" t="s">
        <v>203</v>
      </c>
      <c r="C173" s="72" t="s">
        <v>205</v>
      </c>
      <c r="D173" s="52" t="s">
        <v>218</v>
      </c>
      <c r="E173" s="45">
        <v>15</v>
      </c>
      <c r="F173" s="45">
        <f t="shared" si="14"/>
        <v>75</v>
      </c>
      <c r="G173" s="45">
        <v>1.5</v>
      </c>
      <c r="H173" s="45">
        <v>7200</v>
      </c>
      <c r="I173" s="68">
        <f t="shared" si="15"/>
        <v>12.96</v>
      </c>
      <c r="K173" s="83">
        <v>2</v>
      </c>
      <c r="L173" s="182"/>
      <c r="M173" s="46" t="s">
        <v>245</v>
      </c>
    </row>
    <row r="174" spans="1:13">
      <c r="A174" s="47">
        <v>171</v>
      </c>
      <c r="B174" s="49" t="s">
        <v>204</v>
      </c>
      <c r="C174" s="72" t="s">
        <v>205</v>
      </c>
      <c r="D174" s="52" t="s">
        <v>219</v>
      </c>
      <c r="E174" s="45">
        <v>25</v>
      </c>
      <c r="F174" s="45">
        <f t="shared" si="14"/>
        <v>125</v>
      </c>
      <c r="G174" s="45">
        <v>2</v>
      </c>
      <c r="H174" s="45">
        <v>8700</v>
      </c>
      <c r="I174" s="68">
        <f t="shared" si="15"/>
        <v>15.66</v>
      </c>
      <c r="K174" s="83">
        <v>2</v>
      </c>
      <c r="L174" s="182"/>
      <c r="M174" s="46" t="s">
        <v>245</v>
      </c>
    </row>
    <row r="175" spans="1:13" ht="14.25" customHeight="1">
      <c r="A175" s="47">
        <v>172</v>
      </c>
      <c r="B175" s="49" t="s">
        <v>204</v>
      </c>
      <c r="C175" s="72" t="s">
        <v>205</v>
      </c>
      <c r="D175" s="52" t="s">
        <v>220</v>
      </c>
      <c r="E175" s="45">
        <v>25</v>
      </c>
      <c r="F175" s="45">
        <f t="shared" si="14"/>
        <v>125</v>
      </c>
      <c r="G175" s="45">
        <v>2</v>
      </c>
      <c r="H175" s="45">
        <v>9800</v>
      </c>
      <c r="I175" s="68">
        <f t="shared" si="15"/>
        <v>17.640000000000004</v>
      </c>
      <c r="K175" s="83">
        <v>2</v>
      </c>
      <c r="L175" s="182"/>
      <c r="M175" s="46" t="s">
        <v>245</v>
      </c>
    </row>
    <row r="176" spans="1:13" ht="15" hidden="1" customHeight="1">
      <c r="A176" s="54"/>
      <c r="B176" s="54"/>
      <c r="C176" s="73"/>
      <c r="D176" s="54"/>
      <c r="E176" s="54"/>
      <c r="F176" s="54"/>
      <c r="G176" s="54"/>
      <c r="H176" s="67"/>
      <c r="K176" s="77"/>
      <c r="L176" s="183"/>
    </row>
    <row r="177" spans="8:11">
      <c r="H177" s="46">
        <f>SUM(H4:H175)</f>
        <v>237159.01111111094</v>
      </c>
      <c r="I177" s="46">
        <f>SUM(I4:I175)</f>
        <v>173.11450555555555</v>
      </c>
      <c r="J177" s="46">
        <f t="shared" ref="J177:K177" si="16">SUM(J4:J175)</f>
        <v>195.2090111111111</v>
      </c>
      <c r="K177" s="46">
        <f t="shared" si="16"/>
        <v>372.0235166666663</v>
      </c>
    </row>
    <row r="178" spans="8:11">
      <c r="H178" s="45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224</v>
      </c>
    </row>
    <row r="10" spans="11:17">
      <c r="K10" t="s">
        <v>225</v>
      </c>
      <c r="L10" t="s">
        <v>226</v>
      </c>
      <c r="M10" t="s">
        <v>227</v>
      </c>
      <c r="N10" t="s">
        <v>228</v>
      </c>
      <c r="O10" t="s">
        <v>229</v>
      </c>
    </row>
    <row r="11" spans="11:17">
      <c r="K11" t="s">
        <v>230</v>
      </c>
    </row>
    <row r="12" spans="11:17">
      <c r="K12" t="s">
        <v>231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232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233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234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235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236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237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238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239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240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241</v>
      </c>
      <c r="O22">
        <f>SUM(O12:O21)</f>
        <v>1245.1799999999994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topLeftCell="A55" workbookViewId="0">
      <selection activeCell="A59" sqref="A59"/>
    </sheetView>
  </sheetViews>
  <sheetFormatPr defaultRowHeight="15"/>
  <sheetData>
    <row r="1" spans="1:19" ht="22.5" customHeight="1" thickBot="1">
      <c r="A1" s="187" t="s">
        <v>363</v>
      </c>
      <c r="B1" s="187" t="s">
        <v>364</v>
      </c>
      <c r="C1" s="187" t="s">
        <v>365</v>
      </c>
      <c r="D1" s="187" t="s">
        <v>366</v>
      </c>
      <c r="E1" s="187" t="s">
        <v>367</v>
      </c>
      <c r="F1" s="187" t="s">
        <v>368</v>
      </c>
      <c r="G1" s="187" t="s">
        <v>369</v>
      </c>
      <c r="H1" s="187" t="s">
        <v>370</v>
      </c>
      <c r="I1" s="187" t="s">
        <v>371</v>
      </c>
      <c r="J1" s="187" t="s">
        <v>372</v>
      </c>
      <c r="K1" s="189" t="s">
        <v>373</v>
      </c>
      <c r="L1" s="190"/>
      <c r="M1" s="187" t="s">
        <v>374</v>
      </c>
      <c r="N1" s="124"/>
      <c r="O1" s="187" t="s">
        <v>375</v>
      </c>
      <c r="P1" s="187" t="s">
        <v>376</v>
      </c>
      <c r="Q1" s="124"/>
      <c r="R1" s="187" t="s">
        <v>377</v>
      </c>
      <c r="S1" s="187" t="s">
        <v>378</v>
      </c>
    </row>
    <row r="2" spans="1:19" ht="15.75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25" t="s">
        <v>379</v>
      </c>
      <c r="L2" s="125" t="s">
        <v>380</v>
      </c>
      <c r="M2" s="188"/>
      <c r="N2" s="138"/>
      <c r="O2" s="188"/>
      <c r="P2" s="188"/>
      <c r="Q2" s="138"/>
      <c r="R2" s="188"/>
      <c r="S2" s="188"/>
    </row>
    <row r="3" spans="1:19" ht="15.75" thickBot="1">
      <c r="A3" s="126">
        <v>1</v>
      </c>
      <c r="B3" s="123" t="s">
        <v>381</v>
      </c>
      <c r="C3" s="123" t="s">
        <v>322</v>
      </c>
      <c r="D3" s="123" t="s">
        <v>382</v>
      </c>
      <c r="E3" s="127">
        <v>333</v>
      </c>
      <c r="F3" s="127">
        <v>0.34</v>
      </c>
      <c r="G3" s="123" t="s">
        <v>383</v>
      </c>
      <c r="H3" s="128" t="s">
        <v>384</v>
      </c>
      <c r="I3" s="128" t="s">
        <v>385</v>
      </c>
      <c r="J3" s="123" t="s">
        <v>319</v>
      </c>
      <c r="K3" s="127">
        <v>22.177040000000002</v>
      </c>
      <c r="L3" s="127">
        <v>83.051969</v>
      </c>
      <c r="M3" s="129">
        <v>49900</v>
      </c>
      <c r="N3" s="129">
        <f>M3/100000</f>
        <v>0.499</v>
      </c>
      <c r="O3" s="129">
        <v>5600</v>
      </c>
      <c r="P3" s="129">
        <v>55500</v>
      </c>
      <c r="Q3" s="129">
        <f>P3/100000</f>
        <v>0.55500000000000005</v>
      </c>
      <c r="R3" s="129">
        <v>284</v>
      </c>
      <c r="S3" s="125" t="s">
        <v>386</v>
      </c>
    </row>
    <row r="4" spans="1:19" ht="39" thickBot="1">
      <c r="A4" s="126">
        <v>2</v>
      </c>
      <c r="B4" s="123" t="s">
        <v>387</v>
      </c>
      <c r="C4" s="123" t="s">
        <v>322</v>
      </c>
      <c r="D4" s="123" t="s">
        <v>382</v>
      </c>
      <c r="E4" s="127">
        <v>345</v>
      </c>
      <c r="F4" s="127">
        <v>0.753</v>
      </c>
      <c r="G4" s="123" t="s">
        <v>383</v>
      </c>
      <c r="H4" s="125" t="s">
        <v>388</v>
      </c>
      <c r="I4" s="125" t="s">
        <v>389</v>
      </c>
      <c r="J4" s="123" t="s">
        <v>267</v>
      </c>
      <c r="K4" s="127">
        <v>22.171101</v>
      </c>
      <c r="L4" s="127">
        <v>83.050089</v>
      </c>
      <c r="M4" s="129">
        <v>111100</v>
      </c>
      <c r="N4" s="129">
        <f t="shared" ref="N4:N58" si="0">M4/100000</f>
        <v>1.111</v>
      </c>
      <c r="O4" s="129">
        <v>15200</v>
      </c>
      <c r="P4" s="129">
        <v>126300</v>
      </c>
      <c r="Q4" s="129">
        <f t="shared" ref="Q4:Q58" si="1">P4/100000</f>
        <v>1.2629999999999999</v>
      </c>
      <c r="R4" s="129">
        <v>632</v>
      </c>
      <c r="S4" s="125" t="s">
        <v>390</v>
      </c>
    </row>
    <row r="5" spans="1:19" ht="15.75" thickBot="1">
      <c r="A5" s="126">
        <v>3</v>
      </c>
      <c r="B5" s="123" t="s">
        <v>391</v>
      </c>
      <c r="C5" s="123" t="s">
        <v>323</v>
      </c>
      <c r="D5" s="123" t="s">
        <v>392</v>
      </c>
      <c r="E5" s="127">
        <v>712</v>
      </c>
      <c r="F5" s="127">
        <v>0.28299999999999997</v>
      </c>
      <c r="G5" s="123" t="s">
        <v>383</v>
      </c>
      <c r="H5" s="128" t="s">
        <v>384</v>
      </c>
      <c r="I5" s="128" t="s">
        <v>385</v>
      </c>
      <c r="J5" s="123" t="s">
        <v>319</v>
      </c>
      <c r="K5" s="127">
        <v>22.175018999999999</v>
      </c>
      <c r="L5" s="127">
        <v>83.058389000000005</v>
      </c>
      <c r="M5" s="129">
        <v>25500</v>
      </c>
      <c r="N5" s="129">
        <f t="shared" si="0"/>
        <v>0.255</v>
      </c>
      <c r="O5" s="129">
        <v>2300</v>
      </c>
      <c r="P5" s="129">
        <v>27800</v>
      </c>
      <c r="Q5" s="129">
        <f t="shared" si="1"/>
        <v>0.27800000000000002</v>
      </c>
      <c r="R5" s="129">
        <v>145</v>
      </c>
      <c r="S5" s="125" t="s">
        <v>386</v>
      </c>
    </row>
    <row r="6" spans="1:19" ht="15.75" thickBot="1">
      <c r="A6" s="126">
        <v>4</v>
      </c>
      <c r="B6" s="123" t="s">
        <v>393</v>
      </c>
      <c r="C6" s="123" t="s">
        <v>324</v>
      </c>
      <c r="D6" s="123" t="s">
        <v>394</v>
      </c>
      <c r="E6" s="127">
        <v>338</v>
      </c>
      <c r="F6" s="127">
        <v>0.60699999999999998</v>
      </c>
      <c r="G6" s="123" t="s">
        <v>383</v>
      </c>
      <c r="H6" s="128" t="s">
        <v>384</v>
      </c>
      <c r="I6" s="128" t="s">
        <v>385</v>
      </c>
      <c r="J6" s="123" t="s">
        <v>319</v>
      </c>
      <c r="K6" s="127">
        <v>22.169629</v>
      </c>
      <c r="L6" s="127">
        <v>83.040620000000004</v>
      </c>
      <c r="M6" s="129">
        <v>49900</v>
      </c>
      <c r="N6" s="129">
        <f t="shared" si="0"/>
        <v>0.499</v>
      </c>
      <c r="O6" s="129">
        <v>5600</v>
      </c>
      <c r="P6" s="129">
        <v>55500</v>
      </c>
      <c r="Q6" s="129">
        <f t="shared" si="1"/>
        <v>0.55500000000000005</v>
      </c>
      <c r="R6" s="129">
        <v>284</v>
      </c>
      <c r="S6" s="125" t="s">
        <v>386</v>
      </c>
    </row>
    <row r="7" spans="1:19" ht="15.75" thickBot="1">
      <c r="A7" s="126">
        <v>5</v>
      </c>
      <c r="B7" s="123" t="s">
        <v>395</v>
      </c>
      <c r="C7" s="123" t="s">
        <v>325</v>
      </c>
      <c r="D7" s="123" t="s">
        <v>396</v>
      </c>
      <c r="E7" s="127" t="s">
        <v>397</v>
      </c>
      <c r="F7" s="127">
        <v>0.68</v>
      </c>
      <c r="G7" s="123" t="s">
        <v>383</v>
      </c>
      <c r="H7" s="128" t="s">
        <v>384</v>
      </c>
      <c r="I7" s="128" t="s">
        <v>385</v>
      </c>
      <c r="J7" s="123" t="s">
        <v>270</v>
      </c>
      <c r="K7" s="127">
        <v>22.169249000000001</v>
      </c>
      <c r="L7" s="127">
        <v>83.058099999999996</v>
      </c>
      <c r="M7" s="129">
        <v>49900</v>
      </c>
      <c r="N7" s="129">
        <f t="shared" si="0"/>
        <v>0.499</v>
      </c>
      <c r="O7" s="129">
        <v>5600</v>
      </c>
      <c r="P7" s="129">
        <v>55500</v>
      </c>
      <c r="Q7" s="129">
        <f t="shared" si="1"/>
        <v>0.55500000000000005</v>
      </c>
      <c r="R7" s="129">
        <v>284</v>
      </c>
      <c r="S7" s="125" t="s">
        <v>386</v>
      </c>
    </row>
    <row r="8" spans="1:19" ht="15.75" thickBot="1">
      <c r="A8" s="126">
        <v>6</v>
      </c>
      <c r="B8" s="123" t="s">
        <v>398</v>
      </c>
      <c r="C8" s="123" t="s">
        <v>326</v>
      </c>
      <c r="D8" s="123" t="s">
        <v>399</v>
      </c>
      <c r="E8" s="127">
        <v>162</v>
      </c>
      <c r="F8" s="127">
        <v>0.35599999999999998</v>
      </c>
      <c r="G8" s="123" t="s">
        <v>383</v>
      </c>
      <c r="H8" s="128" t="s">
        <v>384</v>
      </c>
      <c r="I8" s="128" t="s">
        <v>385</v>
      </c>
      <c r="J8" s="123" t="s">
        <v>320</v>
      </c>
      <c r="K8" s="127">
        <v>22.176068999999998</v>
      </c>
      <c r="L8" s="127">
        <v>83.038494</v>
      </c>
      <c r="M8" s="129">
        <v>26299</v>
      </c>
      <c r="N8" s="129">
        <f t="shared" si="0"/>
        <v>0.26299</v>
      </c>
      <c r="O8" s="129">
        <v>2601</v>
      </c>
      <c r="P8" s="129">
        <v>28900</v>
      </c>
      <c r="Q8" s="129">
        <f t="shared" si="1"/>
        <v>0.28899999999999998</v>
      </c>
      <c r="R8" s="129">
        <v>150</v>
      </c>
      <c r="S8" s="125" t="s">
        <v>386</v>
      </c>
    </row>
    <row r="9" spans="1:19" ht="15.75" thickBot="1">
      <c r="A9" s="126">
        <v>7</v>
      </c>
      <c r="B9" s="123" t="s">
        <v>398</v>
      </c>
      <c r="C9" s="123" t="s">
        <v>326</v>
      </c>
      <c r="D9" s="123" t="s">
        <v>399</v>
      </c>
      <c r="E9" s="127">
        <v>164</v>
      </c>
      <c r="F9" s="127">
        <v>0.34399999999999997</v>
      </c>
      <c r="G9" s="123" t="s">
        <v>383</v>
      </c>
      <c r="H9" s="128" t="s">
        <v>384</v>
      </c>
      <c r="I9" s="128" t="s">
        <v>385</v>
      </c>
      <c r="J9" s="123" t="s">
        <v>320</v>
      </c>
      <c r="K9" s="127">
        <v>22.176024999999999</v>
      </c>
      <c r="L9" s="127">
        <v>83.038875000000004</v>
      </c>
      <c r="M9" s="129">
        <v>26299</v>
      </c>
      <c r="N9" s="129">
        <f t="shared" si="0"/>
        <v>0.26299</v>
      </c>
      <c r="O9" s="129">
        <v>2601</v>
      </c>
      <c r="P9" s="129">
        <v>28900</v>
      </c>
      <c r="Q9" s="129">
        <f t="shared" si="1"/>
        <v>0.28899999999999998</v>
      </c>
      <c r="R9" s="129">
        <v>150</v>
      </c>
      <c r="S9" s="125" t="s">
        <v>386</v>
      </c>
    </row>
    <row r="10" spans="1:19" ht="15.75" thickBot="1">
      <c r="A10" s="126">
        <v>8</v>
      </c>
      <c r="B10" s="123" t="s">
        <v>400</v>
      </c>
      <c r="C10" s="123" t="s">
        <v>327</v>
      </c>
      <c r="D10" s="123" t="s">
        <v>401</v>
      </c>
      <c r="E10" s="127" t="s">
        <v>402</v>
      </c>
      <c r="F10" s="127">
        <v>1.3839999999999999</v>
      </c>
      <c r="G10" s="123" t="s">
        <v>383</v>
      </c>
      <c r="H10" s="128" t="s">
        <v>384</v>
      </c>
      <c r="I10" s="128" t="s">
        <v>385</v>
      </c>
      <c r="J10" s="123" t="s">
        <v>320</v>
      </c>
      <c r="K10" s="127">
        <v>22.173410000000001</v>
      </c>
      <c r="L10" s="127">
        <v>83.037103000000002</v>
      </c>
      <c r="M10" s="129">
        <v>72500</v>
      </c>
      <c r="N10" s="129">
        <f t="shared" si="0"/>
        <v>0.72499999999999998</v>
      </c>
      <c r="O10" s="129">
        <v>6400</v>
      </c>
      <c r="P10" s="129">
        <v>78900</v>
      </c>
      <c r="Q10" s="129">
        <f t="shared" si="1"/>
        <v>0.78900000000000003</v>
      </c>
      <c r="R10" s="129">
        <v>412</v>
      </c>
      <c r="S10" s="125" t="s">
        <v>386</v>
      </c>
    </row>
    <row r="11" spans="1:19" ht="15.75" thickBot="1">
      <c r="A11" s="126">
        <v>9</v>
      </c>
      <c r="B11" s="123" t="s">
        <v>403</v>
      </c>
      <c r="C11" s="123" t="s">
        <v>328</v>
      </c>
      <c r="D11" s="123" t="s">
        <v>404</v>
      </c>
      <c r="E11" s="127">
        <v>652</v>
      </c>
      <c r="F11" s="127">
        <v>0.38</v>
      </c>
      <c r="G11" s="123" t="s">
        <v>383</v>
      </c>
      <c r="H11" s="128" t="s">
        <v>384</v>
      </c>
      <c r="I11" s="128" t="s">
        <v>385</v>
      </c>
      <c r="J11" s="123" t="s">
        <v>320</v>
      </c>
      <c r="K11" s="127">
        <v>22.181160999999999</v>
      </c>
      <c r="L11" s="127">
        <v>83.061808999999997</v>
      </c>
      <c r="M11" s="129">
        <v>25500</v>
      </c>
      <c r="N11" s="129">
        <f t="shared" si="0"/>
        <v>0.255</v>
      </c>
      <c r="O11" s="129">
        <v>2300</v>
      </c>
      <c r="P11" s="129">
        <v>27800</v>
      </c>
      <c r="Q11" s="129">
        <f t="shared" si="1"/>
        <v>0.27800000000000002</v>
      </c>
      <c r="R11" s="129">
        <v>145</v>
      </c>
      <c r="S11" s="125" t="s">
        <v>386</v>
      </c>
    </row>
    <row r="12" spans="1:19" ht="15.75" thickBot="1">
      <c r="A12" s="126">
        <v>10</v>
      </c>
      <c r="B12" s="123" t="s">
        <v>405</v>
      </c>
      <c r="C12" s="123" t="s">
        <v>329</v>
      </c>
      <c r="D12" s="123" t="s">
        <v>406</v>
      </c>
      <c r="E12" s="127">
        <v>508</v>
      </c>
      <c r="F12" s="127">
        <v>0.38400000000000001</v>
      </c>
      <c r="G12" s="123" t="s">
        <v>383</v>
      </c>
      <c r="H12" s="128" t="s">
        <v>384</v>
      </c>
      <c r="I12" s="128" t="s">
        <v>385</v>
      </c>
      <c r="J12" s="123" t="s">
        <v>320</v>
      </c>
      <c r="K12" s="127">
        <v>22.166011000000001</v>
      </c>
      <c r="L12" s="127">
        <v>83.053111999999999</v>
      </c>
      <c r="M12" s="129">
        <v>25500</v>
      </c>
      <c r="N12" s="129">
        <f t="shared" si="0"/>
        <v>0.255</v>
      </c>
      <c r="O12" s="129">
        <v>2300</v>
      </c>
      <c r="P12" s="129">
        <v>27800</v>
      </c>
      <c r="Q12" s="129">
        <f t="shared" si="1"/>
        <v>0.27800000000000002</v>
      </c>
      <c r="R12" s="129">
        <v>145</v>
      </c>
      <c r="S12" s="125" t="s">
        <v>386</v>
      </c>
    </row>
    <row r="13" spans="1:19" ht="15.75" thickBot="1">
      <c r="A13" s="126">
        <v>11</v>
      </c>
      <c r="B13" s="123" t="s">
        <v>405</v>
      </c>
      <c r="C13" s="123" t="s">
        <v>329</v>
      </c>
      <c r="D13" s="123" t="s">
        <v>406</v>
      </c>
      <c r="E13" s="127">
        <v>509</v>
      </c>
      <c r="F13" s="127">
        <v>0.42599999999999999</v>
      </c>
      <c r="G13" s="123" t="s">
        <v>383</v>
      </c>
      <c r="H13" s="128" t="s">
        <v>384</v>
      </c>
      <c r="I13" s="128" t="s">
        <v>385</v>
      </c>
      <c r="J13" s="123" t="s">
        <v>320</v>
      </c>
      <c r="K13" s="127">
        <v>22.165808999999999</v>
      </c>
      <c r="L13" s="127">
        <v>83.052909999999997</v>
      </c>
      <c r="M13" s="129">
        <v>49900</v>
      </c>
      <c r="N13" s="129">
        <f t="shared" si="0"/>
        <v>0.499</v>
      </c>
      <c r="O13" s="129">
        <v>5600</v>
      </c>
      <c r="P13" s="129">
        <v>55500</v>
      </c>
      <c r="Q13" s="129">
        <f t="shared" si="1"/>
        <v>0.55500000000000005</v>
      </c>
      <c r="R13" s="129">
        <v>284</v>
      </c>
      <c r="S13" s="125" t="s">
        <v>386</v>
      </c>
    </row>
    <row r="14" spans="1:19" ht="15.75" thickBot="1">
      <c r="A14" s="126">
        <v>12</v>
      </c>
      <c r="B14" s="123" t="s">
        <v>400</v>
      </c>
      <c r="C14" s="123" t="s">
        <v>330</v>
      </c>
      <c r="D14" s="123" t="s">
        <v>407</v>
      </c>
      <c r="E14" s="127" t="s">
        <v>408</v>
      </c>
      <c r="F14" s="127">
        <v>0.95499999999999996</v>
      </c>
      <c r="G14" s="123" t="s">
        <v>383</v>
      </c>
      <c r="H14" s="128" t="s">
        <v>384</v>
      </c>
      <c r="I14" s="128" t="s">
        <v>385</v>
      </c>
      <c r="J14" s="123" t="s">
        <v>320</v>
      </c>
      <c r="K14" s="127">
        <v>22.173508999999999</v>
      </c>
      <c r="L14" s="127">
        <v>83.037104999999997</v>
      </c>
      <c r="M14" s="129">
        <v>72500</v>
      </c>
      <c r="N14" s="129">
        <f t="shared" si="0"/>
        <v>0.72499999999999998</v>
      </c>
      <c r="O14" s="129">
        <v>6400</v>
      </c>
      <c r="P14" s="129">
        <v>78900</v>
      </c>
      <c r="Q14" s="129">
        <f t="shared" si="1"/>
        <v>0.78900000000000003</v>
      </c>
      <c r="R14" s="129">
        <v>412</v>
      </c>
      <c r="S14" s="125" t="s">
        <v>386</v>
      </c>
    </row>
    <row r="15" spans="1:19" ht="15.75" thickBot="1">
      <c r="A15" s="126">
        <v>13</v>
      </c>
      <c r="B15" s="123" t="s">
        <v>409</v>
      </c>
      <c r="C15" s="123" t="s">
        <v>275</v>
      </c>
      <c r="D15" s="123" t="s">
        <v>396</v>
      </c>
      <c r="E15" s="127">
        <v>234</v>
      </c>
      <c r="F15" s="127">
        <v>0.64400000000000002</v>
      </c>
      <c r="G15" s="123" t="s">
        <v>383</v>
      </c>
      <c r="H15" s="128" t="s">
        <v>384</v>
      </c>
      <c r="I15" s="128" t="s">
        <v>385</v>
      </c>
      <c r="J15" s="123" t="s">
        <v>320</v>
      </c>
      <c r="K15" s="127">
        <v>22.170123</v>
      </c>
      <c r="L15" s="127">
        <v>83.053121000000004</v>
      </c>
      <c r="M15" s="127">
        <v>56930</v>
      </c>
      <c r="N15" s="129">
        <f t="shared" si="0"/>
        <v>0.56930000000000003</v>
      </c>
      <c r="O15" s="127">
        <v>7030</v>
      </c>
      <c r="P15" s="127">
        <v>63960</v>
      </c>
      <c r="Q15" s="129">
        <f t="shared" si="1"/>
        <v>0.63959999999999995</v>
      </c>
      <c r="R15" s="127">
        <v>324</v>
      </c>
      <c r="S15" s="125" t="s">
        <v>386</v>
      </c>
    </row>
    <row r="16" spans="1:19" ht="15.75" thickBot="1">
      <c r="A16" s="126">
        <v>14</v>
      </c>
      <c r="B16" s="123" t="s">
        <v>410</v>
      </c>
      <c r="C16" s="123" t="s">
        <v>331</v>
      </c>
      <c r="D16" s="123" t="s">
        <v>411</v>
      </c>
      <c r="E16" s="127">
        <v>147</v>
      </c>
      <c r="F16" s="127">
        <v>0.57099999999999995</v>
      </c>
      <c r="G16" s="123" t="s">
        <v>383</v>
      </c>
      <c r="H16" s="128" t="s">
        <v>384</v>
      </c>
      <c r="I16" s="128" t="s">
        <v>385</v>
      </c>
      <c r="J16" s="123" t="s">
        <v>320</v>
      </c>
      <c r="K16" s="127" t="s">
        <v>412</v>
      </c>
      <c r="L16" s="127" t="s">
        <v>413</v>
      </c>
      <c r="M16" s="129">
        <v>49900</v>
      </c>
      <c r="N16" s="129">
        <f t="shared" si="0"/>
        <v>0.499</v>
      </c>
      <c r="O16" s="129">
        <v>5600</v>
      </c>
      <c r="P16" s="129">
        <v>55500</v>
      </c>
      <c r="Q16" s="129">
        <f t="shared" si="1"/>
        <v>0.55500000000000005</v>
      </c>
      <c r="R16" s="129">
        <v>284</v>
      </c>
      <c r="S16" s="125" t="s">
        <v>386</v>
      </c>
    </row>
    <row r="17" spans="1:19" ht="15.75" thickBot="1">
      <c r="A17" s="126">
        <v>15</v>
      </c>
      <c r="B17" s="123" t="s">
        <v>414</v>
      </c>
      <c r="C17" s="123" t="s">
        <v>332</v>
      </c>
      <c r="D17" s="123" t="s">
        <v>415</v>
      </c>
      <c r="E17" s="127" t="s">
        <v>416</v>
      </c>
      <c r="F17" s="127">
        <v>0.505</v>
      </c>
      <c r="G17" s="123" t="s">
        <v>383</v>
      </c>
      <c r="H17" s="128" t="s">
        <v>384</v>
      </c>
      <c r="I17" s="128" t="s">
        <v>385</v>
      </c>
      <c r="J17" s="123" t="s">
        <v>320</v>
      </c>
      <c r="K17" s="127">
        <v>22.17324</v>
      </c>
      <c r="L17" s="127">
        <v>83.061148000000003</v>
      </c>
      <c r="M17" s="129">
        <v>49900</v>
      </c>
      <c r="N17" s="129">
        <f t="shared" si="0"/>
        <v>0.499</v>
      </c>
      <c r="O17" s="129">
        <v>5600</v>
      </c>
      <c r="P17" s="129">
        <v>55500</v>
      </c>
      <c r="Q17" s="129">
        <f t="shared" si="1"/>
        <v>0.55500000000000005</v>
      </c>
      <c r="R17" s="129">
        <v>284</v>
      </c>
      <c r="S17" s="125" t="s">
        <v>386</v>
      </c>
    </row>
    <row r="18" spans="1:19" ht="15.75" thickBot="1">
      <c r="A18" s="126">
        <v>16</v>
      </c>
      <c r="B18" s="123" t="s">
        <v>403</v>
      </c>
      <c r="C18" s="123" t="s">
        <v>333</v>
      </c>
      <c r="D18" s="123" t="s">
        <v>415</v>
      </c>
      <c r="E18" s="127" t="s">
        <v>417</v>
      </c>
      <c r="F18" s="127">
        <v>0.129</v>
      </c>
      <c r="G18" s="123" t="s">
        <v>383</v>
      </c>
      <c r="H18" s="128" t="s">
        <v>384</v>
      </c>
      <c r="I18" s="128" t="s">
        <v>385</v>
      </c>
      <c r="J18" s="123" t="s">
        <v>320</v>
      </c>
      <c r="K18" s="127">
        <v>22.181058</v>
      </c>
      <c r="L18" s="127">
        <v>83.061707999999996</v>
      </c>
      <c r="M18" s="129">
        <v>17200</v>
      </c>
      <c r="N18" s="129">
        <f t="shared" si="0"/>
        <v>0.17199999999999999</v>
      </c>
      <c r="O18" s="129">
        <v>1500</v>
      </c>
      <c r="P18" s="129">
        <v>18700</v>
      </c>
      <c r="Q18" s="129">
        <f t="shared" si="1"/>
        <v>0.187</v>
      </c>
      <c r="R18" s="129">
        <v>98</v>
      </c>
      <c r="S18" s="125" t="s">
        <v>386</v>
      </c>
    </row>
    <row r="19" spans="1:19" ht="15.75" thickBot="1">
      <c r="A19" s="126">
        <v>17</v>
      </c>
      <c r="B19" s="123" t="s">
        <v>418</v>
      </c>
      <c r="C19" s="123" t="s">
        <v>334</v>
      </c>
      <c r="D19" s="123" t="s">
        <v>419</v>
      </c>
      <c r="E19" s="127" t="s">
        <v>420</v>
      </c>
      <c r="F19" s="127">
        <v>0.45400000000000001</v>
      </c>
      <c r="G19" s="123" t="s">
        <v>383</v>
      </c>
      <c r="H19" s="128" t="s">
        <v>384</v>
      </c>
      <c r="I19" s="128" t="s">
        <v>385</v>
      </c>
      <c r="J19" s="123" t="s">
        <v>320</v>
      </c>
      <c r="K19" s="127">
        <v>22.174703999999998</v>
      </c>
      <c r="L19" s="127">
        <v>83.058764999999994</v>
      </c>
      <c r="M19" s="127">
        <v>43334</v>
      </c>
      <c r="N19" s="129">
        <f t="shared" si="0"/>
        <v>0.43334</v>
      </c>
      <c r="O19" s="127">
        <v>5356</v>
      </c>
      <c r="P19" s="130">
        <v>48690</v>
      </c>
      <c r="Q19" s="129">
        <f t="shared" si="1"/>
        <v>0.4869</v>
      </c>
      <c r="R19" s="127">
        <v>247</v>
      </c>
      <c r="S19" s="125" t="s">
        <v>386</v>
      </c>
    </row>
    <row r="20" spans="1:19" ht="15.75" thickBot="1">
      <c r="A20" s="126">
        <v>18</v>
      </c>
      <c r="B20" s="123" t="s">
        <v>418</v>
      </c>
      <c r="C20" s="123" t="s">
        <v>335</v>
      </c>
      <c r="D20" s="123" t="s">
        <v>421</v>
      </c>
      <c r="E20" s="127" t="s">
        <v>422</v>
      </c>
      <c r="F20" s="127">
        <v>0.97099999999999997</v>
      </c>
      <c r="G20" s="123" t="s">
        <v>383</v>
      </c>
      <c r="H20" s="128" t="s">
        <v>384</v>
      </c>
      <c r="I20" s="128" t="s">
        <v>385</v>
      </c>
      <c r="J20" s="123" t="s">
        <v>320</v>
      </c>
      <c r="K20" s="127">
        <v>22.174603999999999</v>
      </c>
      <c r="L20" s="127">
        <v>83.058655000000002</v>
      </c>
      <c r="M20" s="127">
        <v>78970</v>
      </c>
      <c r="N20" s="129">
        <f t="shared" si="0"/>
        <v>0.78969999999999996</v>
      </c>
      <c r="O20" s="127">
        <v>7810</v>
      </c>
      <c r="P20" s="131">
        <v>86780</v>
      </c>
      <c r="Q20" s="129">
        <f t="shared" si="1"/>
        <v>0.86780000000000002</v>
      </c>
      <c r="R20" s="127">
        <v>448</v>
      </c>
      <c r="S20" s="125" t="s">
        <v>386</v>
      </c>
    </row>
    <row r="21" spans="1:19" ht="15.75" thickBot="1">
      <c r="A21" s="126">
        <v>19</v>
      </c>
      <c r="B21" s="123" t="s">
        <v>403</v>
      </c>
      <c r="C21" s="123" t="s">
        <v>336</v>
      </c>
      <c r="D21" s="123" t="s">
        <v>423</v>
      </c>
      <c r="E21" s="127" t="s">
        <v>424</v>
      </c>
      <c r="F21" s="127">
        <v>0.372</v>
      </c>
      <c r="G21" s="123" t="s">
        <v>383</v>
      </c>
      <c r="H21" s="128" t="s">
        <v>384</v>
      </c>
      <c r="I21" s="128" t="s">
        <v>385</v>
      </c>
      <c r="J21" s="123" t="s">
        <v>320</v>
      </c>
      <c r="K21" s="127" t="s">
        <v>425</v>
      </c>
      <c r="L21" s="127" t="s">
        <v>426</v>
      </c>
      <c r="M21" s="127">
        <v>33465</v>
      </c>
      <c r="N21" s="129">
        <f t="shared" si="0"/>
        <v>0.33465</v>
      </c>
      <c r="O21" s="127">
        <v>3310</v>
      </c>
      <c r="P21" s="127">
        <v>36775</v>
      </c>
      <c r="Q21" s="129">
        <f t="shared" si="1"/>
        <v>0.36775000000000002</v>
      </c>
      <c r="R21" s="127">
        <v>191</v>
      </c>
      <c r="S21" s="125" t="s">
        <v>386</v>
      </c>
    </row>
    <row r="22" spans="1:19" ht="15.75" thickBot="1">
      <c r="A22" s="126">
        <v>20</v>
      </c>
      <c r="B22" s="123" t="s">
        <v>427</v>
      </c>
      <c r="C22" s="123" t="s">
        <v>337</v>
      </c>
      <c r="D22" s="123" t="s">
        <v>428</v>
      </c>
      <c r="E22" s="127">
        <v>590</v>
      </c>
      <c r="F22" s="127">
        <v>0.70399999999999996</v>
      </c>
      <c r="G22" s="123" t="s">
        <v>383</v>
      </c>
      <c r="H22" s="128" t="s">
        <v>384</v>
      </c>
      <c r="I22" s="128" t="s">
        <v>385</v>
      </c>
      <c r="J22" s="123" t="s">
        <v>320</v>
      </c>
      <c r="K22" s="127" t="s">
        <v>429</v>
      </c>
      <c r="L22" s="127" t="s">
        <v>430</v>
      </c>
      <c r="M22" s="127">
        <v>56930</v>
      </c>
      <c r="N22" s="129">
        <f t="shared" si="0"/>
        <v>0.56930000000000003</v>
      </c>
      <c r="O22" s="127">
        <v>7030</v>
      </c>
      <c r="P22" s="127">
        <v>63960</v>
      </c>
      <c r="Q22" s="129">
        <f t="shared" si="1"/>
        <v>0.63959999999999995</v>
      </c>
      <c r="R22" s="127">
        <v>324</v>
      </c>
      <c r="S22" s="125" t="s">
        <v>386</v>
      </c>
    </row>
    <row r="23" spans="1:19" ht="15.75" thickBot="1">
      <c r="A23" s="126">
        <v>21</v>
      </c>
      <c r="B23" s="123" t="s">
        <v>398</v>
      </c>
      <c r="C23" s="123" t="s">
        <v>338</v>
      </c>
      <c r="D23" s="123" t="s">
        <v>431</v>
      </c>
      <c r="E23" s="127" t="s">
        <v>432</v>
      </c>
      <c r="F23" s="127">
        <v>0.79800000000000004</v>
      </c>
      <c r="G23" s="123" t="s">
        <v>383</v>
      </c>
      <c r="H23" s="128" t="s">
        <v>384</v>
      </c>
      <c r="I23" s="128" t="s">
        <v>385</v>
      </c>
      <c r="J23" s="123" t="s">
        <v>320</v>
      </c>
      <c r="K23" s="127">
        <v>22.176176999999999</v>
      </c>
      <c r="L23" s="127">
        <v>83.038596999999996</v>
      </c>
      <c r="M23" s="127">
        <v>56930</v>
      </c>
      <c r="N23" s="129">
        <f t="shared" si="0"/>
        <v>0.56930000000000003</v>
      </c>
      <c r="O23" s="127">
        <v>7030</v>
      </c>
      <c r="P23" s="127">
        <v>63960</v>
      </c>
      <c r="Q23" s="129">
        <f t="shared" si="1"/>
        <v>0.63959999999999995</v>
      </c>
      <c r="R23" s="127">
        <v>324</v>
      </c>
      <c r="S23" s="125" t="s">
        <v>386</v>
      </c>
    </row>
    <row r="24" spans="1:19" ht="15.75" thickBot="1">
      <c r="A24" s="126">
        <v>22</v>
      </c>
      <c r="B24" s="123" t="s">
        <v>433</v>
      </c>
      <c r="C24" s="123" t="s">
        <v>339</v>
      </c>
      <c r="D24" s="123" t="s">
        <v>434</v>
      </c>
      <c r="E24" s="127">
        <v>294</v>
      </c>
      <c r="F24" s="127">
        <v>0.50600000000000001</v>
      </c>
      <c r="G24" s="123" t="s">
        <v>383</v>
      </c>
      <c r="H24" s="128" t="s">
        <v>384</v>
      </c>
      <c r="I24" s="128" t="s">
        <v>385</v>
      </c>
      <c r="J24" s="123" t="s">
        <v>320</v>
      </c>
      <c r="K24" s="127">
        <v>22.181256000000001</v>
      </c>
      <c r="L24" s="127">
        <v>83.054280000000006</v>
      </c>
      <c r="M24" s="127">
        <v>43334</v>
      </c>
      <c r="N24" s="129">
        <f t="shared" si="0"/>
        <v>0.43334</v>
      </c>
      <c r="O24" s="127">
        <v>5356</v>
      </c>
      <c r="P24" s="130">
        <v>48690</v>
      </c>
      <c r="Q24" s="129">
        <f t="shared" si="1"/>
        <v>0.4869</v>
      </c>
      <c r="R24" s="127">
        <v>247</v>
      </c>
      <c r="S24" s="125" t="s">
        <v>386</v>
      </c>
    </row>
    <row r="25" spans="1:19" ht="15.75" thickBot="1">
      <c r="A25" s="126">
        <v>23</v>
      </c>
      <c r="B25" s="123" t="s">
        <v>403</v>
      </c>
      <c r="C25" s="123" t="s">
        <v>340</v>
      </c>
      <c r="D25" s="123" t="s">
        <v>423</v>
      </c>
      <c r="E25" s="127">
        <v>669</v>
      </c>
      <c r="F25" s="127">
        <v>0.58699999999999997</v>
      </c>
      <c r="G25" s="123" t="s">
        <v>383</v>
      </c>
      <c r="H25" s="128" t="s">
        <v>384</v>
      </c>
      <c r="I25" s="128" t="s">
        <v>385</v>
      </c>
      <c r="J25" s="123" t="s">
        <v>320</v>
      </c>
      <c r="K25" s="127" t="s">
        <v>435</v>
      </c>
      <c r="L25" s="127" t="s">
        <v>436</v>
      </c>
      <c r="M25" s="127">
        <v>43334</v>
      </c>
      <c r="N25" s="129">
        <f t="shared" si="0"/>
        <v>0.43334</v>
      </c>
      <c r="O25" s="127">
        <v>5356</v>
      </c>
      <c r="P25" s="130">
        <v>48690</v>
      </c>
      <c r="Q25" s="129">
        <f t="shared" si="1"/>
        <v>0.4869</v>
      </c>
      <c r="R25" s="127">
        <v>247</v>
      </c>
      <c r="S25" s="125" t="s">
        <v>386</v>
      </c>
    </row>
    <row r="26" spans="1:19" ht="15.75" thickBot="1">
      <c r="A26" s="126">
        <v>24</v>
      </c>
      <c r="B26" s="123" t="s">
        <v>403</v>
      </c>
      <c r="C26" s="123" t="s">
        <v>341</v>
      </c>
      <c r="D26" s="123" t="s">
        <v>437</v>
      </c>
      <c r="E26" s="127">
        <v>641</v>
      </c>
      <c r="F26" s="127">
        <v>1.3680000000000001</v>
      </c>
      <c r="G26" s="123" t="s">
        <v>383</v>
      </c>
      <c r="H26" s="128" t="s">
        <v>384</v>
      </c>
      <c r="I26" s="128" t="s">
        <v>385</v>
      </c>
      <c r="J26" s="123" t="s">
        <v>320</v>
      </c>
      <c r="K26" s="127" t="s">
        <v>438</v>
      </c>
      <c r="L26" s="127" t="s">
        <v>439</v>
      </c>
      <c r="M26" s="127">
        <v>78970</v>
      </c>
      <c r="N26" s="129">
        <f t="shared" si="0"/>
        <v>0.78969999999999996</v>
      </c>
      <c r="O26" s="127">
        <v>7810</v>
      </c>
      <c r="P26" s="131">
        <v>86780</v>
      </c>
      <c r="Q26" s="129">
        <f t="shared" si="1"/>
        <v>0.86780000000000002</v>
      </c>
      <c r="R26" s="127">
        <v>448</v>
      </c>
      <c r="S26" s="125" t="s">
        <v>386</v>
      </c>
    </row>
    <row r="27" spans="1:19" ht="15.75" thickBot="1">
      <c r="A27" s="126">
        <v>25</v>
      </c>
      <c r="B27" s="123" t="s">
        <v>395</v>
      </c>
      <c r="C27" s="123" t="s">
        <v>342</v>
      </c>
      <c r="D27" s="123" t="s">
        <v>440</v>
      </c>
      <c r="E27" s="127" t="s">
        <v>441</v>
      </c>
      <c r="F27" s="127">
        <v>0.80900000000000005</v>
      </c>
      <c r="G27" s="123" t="s">
        <v>383</v>
      </c>
      <c r="H27" s="128" t="s">
        <v>384</v>
      </c>
      <c r="I27" s="128" t="s">
        <v>385</v>
      </c>
      <c r="J27" s="123" t="s">
        <v>320</v>
      </c>
      <c r="K27" s="127">
        <v>22.173580000000001</v>
      </c>
      <c r="L27" s="127">
        <v>83.041381999999999</v>
      </c>
      <c r="M27" s="127">
        <v>56930</v>
      </c>
      <c r="N27" s="129">
        <f t="shared" si="0"/>
        <v>0.56930000000000003</v>
      </c>
      <c r="O27" s="127">
        <v>7030</v>
      </c>
      <c r="P27" s="127">
        <v>63960</v>
      </c>
      <c r="Q27" s="129">
        <f t="shared" si="1"/>
        <v>0.63959999999999995</v>
      </c>
      <c r="R27" s="127">
        <v>324</v>
      </c>
      <c r="S27" s="125" t="s">
        <v>386</v>
      </c>
    </row>
    <row r="28" spans="1:19" ht="15.75" thickBot="1">
      <c r="A28" s="126">
        <v>26</v>
      </c>
      <c r="B28" s="123" t="s">
        <v>442</v>
      </c>
      <c r="C28" s="123" t="s">
        <v>343</v>
      </c>
      <c r="D28" s="123" t="s">
        <v>443</v>
      </c>
      <c r="E28" s="127" t="s">
        <v>444</v>
      </c>
      <c r="F28" s="127">
        <v>1.214</v>
      </c>
      <c r="G28" s="123" t="s">
        <v>383</v>
      </c>
      <c r="H28" s="128" t="s">
        <v>384</v>
      </c>
      <c r="I28" s="128" t="s">
        <v>385</v>
      </c>
      <c r="J28" s="123" t="s">
        <v>320</v>
      </c>
      <c r="K28" s="127">
        <v>22.180019999999999</v>
      </c>
      <c r="L28" s="127">
        <v>83.049521999999996</v>
      </c>
      <c r="M28" s="127">
        <v>78970</v>
      </c>
      <c r="N28" s="129">
        <f t="shared" si="0"/>
        <v>0.78969999999999996</v>
      </c>
      <c r="O28" s="127">
        <v>7810</v>
      </c>
      <c r="P28" s="127">
        <v>86780</v>
      </c>
      <c r="Q28" s="129">
        <f t="shared" si="1"/>
        <v>0.86780000000000002</v>
      </c>
      <c r="R28" s="127">
        <v>448</v>
      </c>
      <c r="S28" s="125" t="s">
        <v>386</v>
      </c>
    </row>
    <row r="29" spans="1:19" ht="39" thickBot="1">
      <c r="A29" s="126">
        <v>27</v>
      </c>
      <c r="B29" s="123" t="s">
        <v>445</v>
      </c>
      <c r="C29" s="123" t="s">
        <v>344</v>
      </c>
      <c r="D29" s="123" t="s">
        <v>446</v>
      </c>
      <c r="E29" s="127">
        <v>121</v>
      </c>
      <c r="F29" s="127">
        <v>0.55900000000000005</v>
      </c>
      <c r="G29" s="123" t="s">
        <v>383</v>
      </c>
      <c r="H29" s="125" t="s">
        <v>388</v>
      </c>
      <c r="I29" s="125" t="s">
        <v>389</v>
      </c>
      <c r="J29" s="123" t="s">
        <v>267</v>
      </c>
      <c r="K29" s="127" t="s">
        <v>447</v>
      </c>
      <c r="L29" s="127" t="s">
        <v>448</v>
      </c>
      <c r="M29" s="129">
        <v>111100</v>
      </c>
      <c r="N29" s="129">
        <f t="shared" si="0"/>
        <v>1.111</v>
      </c>
      <c r="O29" s="129">
        <v>15200</v>
      </c>
      <c r="P29" s="129">
        <v>126300</v>
      </c>
      <c r="Q29" s="129">
        <f t="shared" si="1"/>
        <v>1.2629999999999999</v>
      </c>
      <c r="R29" s="129">
        <v>632</v>
      </c>
      <c r="S29" s="125" t="s">
        <v>390</v>
      </c>
    </row>
    <row r="30" spans="1:19" ht="15.75" thickBot="1">
      <c r="A30" s="126">
        <v>28</v>
      </c>
      <c r="B30" s="123" t="s">
        <v>445</v>
      </c>
      <c r="C30" s="123" t="s">
        <v>274</v>
      </c>
      <c r="D30" s="123" t="s">
        <v>434</v>
      </c>
      <c r="E30" s="132">
        <v>44211</v>
      </c>
      <c r="F30" s="127">
        <v>0.47799999999999998</v>
      </c>
      <c r="G30" s="123" t="s">
        <v>383</v>
      </c>
      <c r="H30" s="128" t="s">
        <v>384</v>
      </c>
      <c r="I30" s="128" t="s">
        <v>385</v>
      </c>
      <c r="J30" s="123" t="s">
        <v>320</v>
      </c>
      <c r="K30" s="127" t="s">
        <v>449</v>
      </c>
      <c r="L30" s="127" t="s">
        <v>450</v>
      </c>
      <c r="M30" s="127">
        <v>43334</v>
      </c>
      <c r="N30" s="129">
        <f t="shared" si="0"/>
        <v>0.43334</v>
      </c>
      <c r="O30" s="127">
        <v>5356</v>
      </c>
      <c r="P30" s="130">
        <v>48690</v>
      </c>
      <c r="Q30" s="129">
        <f t="shared" si="1"/>
        <v>0.4869</v>
      </c>
      <c r="R30" s="127">
        <v>247</v>
      </c>
      <c r="S30" s="125" t="s">
        <v>386</v>
      </c>
    </row>
    <row r="31" spans="1:19" ht="15.75" thickBot="1">
      <c r="A31" s="126">
        <v>29</v>
      </c>
      <c r="B31" s="123" t="s">
        <v>451</v>
      </c>
      <c r="C31" s="123" t="s">
        <v>345</v>
      </c>
      <c r="D31" s="123" t="s">
        <v>452</v>
      </c>
      <c r="E31" s="127" t="s">
        <v>453</v>
      </c>
      <c r="F31" s="127">
        <v>0.42099999999999999</v>
      </c>
      <c r="G31" s="123" t="s">
        <v>383</v>
      </c>
      <c r="H31" s="128" t="s">
        <v>384</v>
      </c>
      <c r="I31" s="128" t="s">
        <v>385</v>
      </c>
      <c r="J31" s="123" t="s">
        <v>320</v>
      </c>
      <c r="K31" s="127">
        <v>22.17342</v>
      </c>
      <c r="L31" s="127">
        <v>83.043210000000002</v>
      </c>
      <c r="M31" s="127">
        <v>43334</v>
      </c>
      <c r="N31" s="129">
        <f t="shared" si="0"/>
        <v>0.43334</v>
      </c>
      <c r="O31" s="127">
        <v>5356</v>
      </c>
      <c r="P31" s="130">
        <v>48690</v>
      </c>
      <c r="Q31" s="129">
        <f t="shared" si="1"/>
        <v>0.4869</v>
      </c>
      <c r="R31" s="127">
        <v>247</v>
      </c>
      <c r="S31" s="125" t="s">
        <v>386</v>
      </c>
    </row>
    <row r="32" spans="1:19" ht="15.75" thickBot="1">
      <c r="A32" s="126">
        <v>30</v>
      </c>
      <c r="B32" s="123" t="s">
        <v>445</v>
      </c>
      <c r="C32" s="123" t="s">
        <v>344</v>
      </c>
      <c r="D32" s="123" t="s">
        <v>446</v>
      </c>
      <c r="E32" s="127">
        <v>48</v>
      </c>
      <c r="F32" s="127">
        <v>0.28299999999999997</v>
      </c>
      <c r="G32" s="123" t="s">
        <v>383</v>
      </c>
      <c r="H32" s="128" t="s">
        <v>384</v>
      </c>
      <c r="I32" s="128" t="s">
        <v>385</v>
      </c>
      <c r="J32" s="123" t="s">
        <v>320</v>
      </c>
      <c r="K32" s="127" t="s">
        <v>454</v>
      </c>
      <c r="L32" s="127" t="s">
        <v>455</v>
      </c>
      <c r="M32" s="129">
        <v>26299</v>
      </c>
      <c r="N32" s="129">
        <f t="shared" si="0"/>
        <v>0.26299</v>
      </c>
      <c r="O32" s="129">
        <v>2601</v>
      </c>
      <c r="P32" s="133">
        <v>28900</v>
      </c>
      <c r="Q32" s="129">
        <f t="shared" si="1"/>
        <v>0.28899999999999998</v>
      </c>
      <c r="R32" s="129">
        <v>150</v>
      </c>
      <c r="S32" s="125" t="s">
        <v>386</v>
      </c>
    </row>
    <row r="33" spans="1:19" ht="39" thickBot="1">
      <c r="A33" s="126">
        <v>31</v>
      </c>
      <c r="B33" s="123" t="s">
        <v>456</v>
      </c>
      <c r="C33" s="123" t="s">
        <v>346</v>
      </c>
      <c r="D33" s="123" t="s">
        <v>457</v>
      </c>
      <c r="E33" s="127">
        <v>342</v>
      </c>
      <c r="F33" s="127">
        <v>0.41699999999999998</v>
      </c>
      <c r="G33" s="123" t="s">
        <v>383</v>
      </c>
      <c r="H33" s="125" t="s">
        <v>388</v>
      </c>
      <c r="I33" s="125" t="s">
        <v>389</v>
      </c>
      <c r="J33" s="123" t="s">
        <v>267</v>
      </c>
      <c r="K33" s="127">
        <v>22.169429999999998</v>
      </c>
      <c r="L33" s="127">
        <v>83.040520000000001</v>
      </c>
      <c r="M33" s="129">
        <v>111100</v>
      </c>
      <c r="N33" s="129">
        <f t="shared" si="0"/>
        <v>1.111</v>
      </c>
      <c r="O33" s="129">
        <v>15200</v>
      </c>
      <c r="P33" s="129">
        <v>126300</v>
      </c>
      <c r="Q33" s="129">
        <f t="shared" si="1"/>
        <v>1.2629999999999999</v>
      </c>
      <c r="R33" s="129">
        <v>632</v>
      </c>
      <c r="S33" s="125" t="s">
        <v>390</v>
      </c>
    </row>
    <row r="34" spans="1:19" ht="15.75" thickBot="1">
      <c r="A34" s="126">
        <v>32</v>
      </c>
      <c r="B34" s="123" t="s">
        <v>458</v>
      </c>
      <c r="C34" s="123" t="s">
        <v>347</v>
      </c>
      <c r="D34" s="123" t="s">
        <v>459</v>
      </c>
      <c r="E34" s="127" t="s">
        <v>460</v>
      </c>
      <c r="F34" s="127">
        <v>1.214</v>
      </c>
      <c r="G34" s="123" t="s">
        <v>383</v>
      </c>
      <c r="H34" s="128" t="s">
        <v>384</v>
      </c>
      <c r="I34" s="128" t="s">
        <v>385</v>
      </c>
      <c r="J34" s="123" t="s">
        <v>320</v>
      </c>
      <c r="K34" s="127">
        <v>22.169049999999999</v>
      </c>
      <c r="L34" s="127">
        <v>83.057100000000005</v>
      </c>
      <c r="M34" s="127">
        <v>78970</v>
      </c>
      <c r="N34" s="129">
        <f t="shared" si="0"/>
        <v>0.78969999999999996</v>
      </c>
      <c r="O34" s="127">
        <v>7810</v>
      </c>
      <c r="P34" s="127">
        <v>86780</v>
      </c>
      <c r="Q34" s="129">
        <f t="shared" si="1"/>
        <v>0.86780000000000002</v>
      </c>
      <c r="R34" s="127">
        <v>448</v>
      </c>
      <c r="S34" s="125" t="s">
        <v>386</v>
      </c>
    </row>
    <row r="35" spans="1:19" ht="15.75" thickBot="1">
      <c r="A35" s="126">
        <v>33</v>
      </c>
      <c r="B35" s="123" t="s">
        <v>400</v>
      </c>
      <c r="C35" s="123" t="s">
        <v>348</v>
      </c>
      <c r="D35" s="123" t="s">
        <v>407</v>
      </c>
      <c r="E35" s="127" t="s">
        <v>461</v>
      </c>
      <c r="F35" s="127">
        <v>0.95499999999999996</v>
      </c>
      <c r="G35" s="123" t="s">
        <v>383</v>
      </c>
      <c r="H35" s="128" t="s">
        <v>384</v>
      </c>
      <c r="I35" s="128" t="s">
        <v>385</v>
      </c>
      <c r="J35" s="123" t="s">
        <v>320</v>
      </c>
      <c r="K35" s="127">
        <v>22.173410000000001</v>
      </c>
      <c r="L35" s="127">
        <v>83.036005000000003</v>
      </c>
      <c r="M35" s="127">
        <v>56930</v>
      </c>
      <c r="N35" s="129">
        <f t="shared" si="0"/>
        <v>0.56930000000000003</v>
      </c>
      <c r="O35" s="127">
        <v>7030</v>
      </c>
      <c r="P35" s="127">
        <v>63960</v>
      </c>
      <c r="Q35" s="129">
        <f t="shared" si="1"/>
        <v>0.63959999999999995</v>
      </c>
      <c r="R35" s="127">
        <v>324</v>
      </c>
      <c r="S35" s="125" t="s">
        <v>386</v>
      </c>
    </row>
    <row r="36" spans="1:19" ht="15.75" thickBot="1">
      <c r="A36" s="126">
        <v>34</v>
      </c>
      <c r="B36" s="123" t="s">
        <v>398</v>
      </c>
      <c r="C36" s="123" t="s">
        <v>349</v>
      </c>
      <c r="D36" s="123" t="s">
        <v>462</v>
      </c>
      <c r="E36" s="127" t="s">
        <v>463</v>
      </c>
      <c r="F36" s="127">
        <v>0.54300000000000004</v>
      </c>
      <c r="G36" s="123" t="s">
        <v>383</v>
      </c>
      <c r="H36" s="128" t="s">
        <v>384</v>
      </c>
      <c r="I36" s="128" t="s">
        <v>385</v>
      </c>
      <c r="J36" s="123" t="s">
        <v>320</v>
      </c>
      <c r="K36" s="127">
        <v>22.177323999999999</v>
      </c>
      <c r="L36" s="127">
        <v>83.037865999999994</v>
      </c>
      <c r="M36" s="129">
        <v>49900</v>
      </c>
      <c r="N36" s="129">
        <f t="shared" si="0"/>
        <v>0.499</v>
      </c>
      <c r="O36" s="129">
        <v>5600</v>
      </c>
      <c r="P36" s="129">
        <v>55500</v>
      </c>
      <c r="Q36" s="129">
        <f t="shared" si="1"/>
        <v>0.55500000000000005</v>
      </c>
      <c r="R36" s="129">
        <v>284</v>
      </c>
      <c r="S36" s="125" t="s">
        <v>386</v>
      </c>
    </row>
    <row r="37" spans="1:19" ht="15.75" thickBot="1">
      <c r="A37" s="126">
        <v>35</v>
      </c>
      <c r="B37" s="123" t="s">
        <v>464</v>
      </c>
      <c r="C37" s="123" t="s">
        <v>350</v>
      </c>
      <c r="D37" s="123" t="s">
        <v>465</v>
      </c>
      <c r="E37" s="127">
        <v>528</v>
      </c>
      <c r="F37" s="127">
        <v>0.45400000000000001</v>
      </c>
      <c r="G37" s="123" t="s">
        <v>383</v>
      </c>
      <c r="H37" s="128" t="s">
        <v>384</v>
      </c>
      <c r="I37" s="128" t="s">
        <v>385</v>
      </c>
      <c r="J37" s="123" t="s">
        <v>320</v>
      </c>
      <c r="K37" s="127">
        <v>22.169352</v>
      </c>
      <c r="L37" s="127">
        <v>83.058120000000002</v>
      </c>
      <c r="M37" s="127">
        <v>43334</v>
      </c>
      <c r="N37" s="129">
        <f t="shared" si="0"/>
        <v>0.43334</v>
      </c>
      <c r="O37" s="127">
        <v>5356</v>
      </c>
      <c r="P37" s="130">
        <v>48690</v>
      </c>
      <c r="Q37" s="129">
        <f t="shared" si="1"/>
        <v>0.4869</v>
      </c>
      <c r="R37" s="127">
        <v>247</v>
      </c>
      <c r="S37" s="125" t="s">
        <v>386</v>
      </c>
    </row>
    <row r="38" spans="1:19" ht="15.75" thickBot="1">
      <c r="A38" s="126">
        <v>36</v>
      </c>
      <c r="B38" s="123" t="s">
        <v>400</v>
      </c>
      <c r="C38" s="123" t="s">
        <v>351</v>
      </c>
      <c r="D38" s="123" t="s">
        <v>466</v>
      </c>
      <c r="E38" s="127" t="s">
        <v>467</v>
      </c>
      <c r="F38" s="127">
        <v>0.75700000000000001</v>
      </c>
      <c r="G38" s="123" t="s">
        <v>383</v>
      </c>
      <c r="H38" s="128" t="s">
        <v>384</v>
      </c>
      <c r="I38" s="128" t="s">
        <v>385</v>
      </c>
      <c r="J38" s="123" t="s">
        <v>320</v>
      </c>
      <c r="K38" s="127">
        <v>22.173410000000001</v>
      </c>
      <c r="L38" s="127">
        <v>83.037004999999994</v>
      </c>
      <c r="M38" s="127">
        <v>56930</v>
      </c>
      <c r="N38" s="129">
        <f t="shared" si="0"/>
        <v>0.56930000000000003</v>
      </c>
      <c r="O38" s="127">
        <v>7030</v>
      </c>
      <c r="P38" s="131">
        <v>63960</v>
      </c>
      <c r="Q38" s="129">
        <f t="shared" si="1"/>
        <v>0.63959999999999995</v>
      </c>
      <c r="R38" s="127">
        <v>324</v>
      </c>
      <c r="S38" s="125" t="s">
        <v>386</v>
      </c>
    </row>
    <row r="39" spans="1:19" ht="15.75" thickBot="1">
      <c r="A39" s="126">
        <v>37</v>
      </c>
      <c r="B39" s="123" t="s">
        <v>400</v>
      </c>
      <c r="C39" s="123" t="s">
        <v>352</v>
      </c>
      <c r="D39" s="123" t="s">
        <v>468</v>
      </c>
      <c r="E39" s="127" t="s">
        <v>469</v>
      </c>
      <c r="F39" s="127">
        <v>0.26300000000000001</v>
      </c>
      <c r="G39" s="123" t="s">
        <v>383</v>
      </c>
      <c r="H39" s="128" t="s">
        <v>384</v>
      </c>
      <c r="I39" s="128" t="s">
        <v>385</v>
      </c>
      <c r="J39" s="123" t="s">
        <v>320</v>
      </c>
      <c r="K39" s="127">
        <v>22.173410000000001</v>
      </c>
      <c r="L39" s="127">
        <v>83.036015000000006</v>
      </c>
      <c r="M39" s="129">
        <v>26299</v>
      </c>
      <c r="N39" s="129">
        <f t="shared" si="0"/>
        <v>0.26299</v>
      </c>
      <c r="O39" s="129">
        <v>2601</v>
      </c>
      <c r="P39" s="129">
        <v>28900</v>
      </c>
      <c r="Q39" s="129">
        <f t="shared" si="1"/>
        <v>0.28899999999999998</v>
      </c>
      <c r="R39" s="129">
        <v>150</v>
      </c>
      <c r="S39" s="125" t="s">
        <v>386</v>
      </c>
    </row>
    <row r="40" spans="1:19" ht="15.75" thickBot="1">
      <c r="A40" s="126">
        <v>38</v>
      </c>
      <c r="B40" s="123" t="s">
        <v>470</v>
      </c>
      <c r="C40" s="123" t="s">
        <v>353</v>
      </c>
      <c r="D40" s="123" t="s">
        <v>471</v>
      </c>
      <c r="E40" s="127" t="s">
        <v>472</v>
      </c>
      <c r="F40" s="127">
        <v>0.34699999999999998</v>
      </c>
      <c r="G40" s="123" t="s">
        <v>383</v>
      </c>
      <c r="H40" s="128" t="s">
        <v>384</v>
      </c>
      <c r="I40" s="128" t="s">
        <v>385</v>
      </c>
      <c r="J40" s="123" t="s">
        <v>320</v>
      </c>
      <c r="K40" s="127" t="s">
        <v>473</v>
      </c>
      <c r="L40" s="127" t="s">
        <v>474</v>
      </c>
      <c r="M40" s="127">
        <v>33465</v>
      </c>
      <c r="N40" s="129">
        <f t="shared" si="0"/>
        <v>0.33465</v>
      </c>
      <c r="O40" s="127">
        <v>3310</v>
      </c>
      <c r="P40" s="127">
        <v>36775</v>
      </c>
      <c r="Q40" s="129">
        <f t="shared" si="1"/>
        <v>0.36775000000000002</v>
      </c>
      <c r="R40" s="127">
        <v>191</v>
      </c>
      <c r="S40" s="125" t="s">
        <v>386</v>
      </c>
    </row>
    <row r="41" spans="1:19" ht="15.75" thickBot="1">
      <c r="A41" s="126">
        <v>39</v>
      </c>
      <c r="B41" s="123" t="s">
        <v>475</v>
      </c>
      <c r="C41" s="123" t="s">
        <v>354</v>
      </c>
      <c r="D41" s="123" t="s">
        <v>476</v>
      </c>
      <c r="E41" s="127" t="s">
        <v>477</v>
      </c>
      <c r="F41" s="127">
        <v>1.6180000000000001</v>
      </c>
      <c r="G41" s="123" t="s">
        <v>383</v>
      </c>
      <c r="H41" s="128" t="s">
        <v>384</v>
      </c>
      <c r="I41" s="128" t="s">
        <v>385</v>
      </c>
      <c r="J41" s="123" t="s">
        <v>320</v>
      </c>
      <c r="K41" s="127" t="s">
        <v>478</v>
      </c>
      <c r="L41" s="127" t="s">
        <v>479</v>
      </c>
      <c r="M41" s="127">
        <v>87596</v>
      </c>
      <c r="N41" s="129">
        <f t="shared" si="0"/>
        <v>0.87595999999999996</v>
      </c>
      <c r="O41" s="127">
        <v>8664</v>
      </c>
      <c r="P41" s="127">
        <v>96260</v>
      </c>
      <c r="Q41" s="129">
        <f t="shared" si="1"/>
        <v>0.96260000000000001</v>
      </c>
      <c r="R41" s="127">
        <v>498</v>
      </c>
      <c r="S41" s="125" t="s">
        <v>386</v>
      </c>
    </row>
    <row r="42" spans="1:19" ht="15.75" thickBot="1">
      <c r="A42" s="126">
        <v>40</v>
      </c>
      <c r="B42" s="123" t="s">
        <v>391</v>
      </c>
      <c r="C42" s="123" t="s">
        <v>355</v>
      </c>
      <c r="D42" s="123" t="s">
        <v>480</v>
      </c>
      <c r="E42" s="127" t="s">
        <v>481</v>
      </c>
      <c r="F42" s="127">
        <v>0.93</v>
      </c>
      <c r="G42" s="123" t="s">
        <v>383</v>
      </c>
      <c r="H42" s="128" t="s">
        <v>384</v>
      </c>
      <c r="I42" s="128" t="s">
        <v>385</v>
      </c>
      <c r="J42" s="123" t="s">
        <v>320</v>
      </c>
      <c r="K42" s="127" t="s">
        <v>482</v>
      </c>
      <c r="L42" s="127" t="s">
        <v>483</v>
      </c>
      <c r="M42" s="127">
        <v>78970</v>
      </c>
      <c r="N42" s="129">
        <f t="shared" si="0"/>
        <v>0.78969999999999996</v>
      </c>
      <c r="O42" s="127">
        <v>7810</v>
      </c>
      <c r="P42" s="127">
        <v>86780</v>
      </c>
      <c r="Q42" s="129">
        <f t="shared" si="1"/>
        <v>0.86780000000000002</v>
      </c>
      <c r="R42" s="127">
        <v>448</v>
      </c>
      <c r="S42" s="125" t="s">
        <v>386</v>
      </c>
    </row>
    <row r="43" spans="1:19" ht="15.75" thickBot="1">
      <c r="A43" s="126">
        <v>41</v>
      </c>
      <c r="B43" s="123" t="s">
        <v>484</v>
      </c>
      <c r="C43" s="123" t="s">
        <v>356</v>
      </c>
      <c r="D43" s="123" t="s">
        <v>485</v>
      </c>
      <c r="E43" s="127">
        <v>103</v>
      </c>
      <c r="F43" s="127">
        <v>0.40500000000000003</v>
      </c>
      <c r="G43" s="123" t="s">
        <v>383</v>
      </c>
      <c r="H43" s="128" t="s">
        <v>384</v>
      </c>
      <c r="I43" s="128" t="s">
        <v>385</v>
      </c>
      <c r="J43" s="123" t="s">
        <v>320</v>
      </c>
      <c r="K43" s="127" t="s">
        <v>486</v>
      </c>
      <c r="L43" s="127" t="s">
        <v>487</v>
      </c>
      <c r="M43" s="127">
        <v>43334</v>
      </c>
      <c r="N43" s="129">
        <f t="shared" si="0"/>
        <v>0.43334</v>
      </c>
      <c r="O43" s="127">
        <v>5356</v>
      </c>
      <c r="P43" s="130">
        <v>48690</v>
      </c>
      <c r="Q43" s="129">
        <f t="shared" si="1"/>
        <v>0.4869</v>
      </c>
      <c r="R43" s="127">
        <v>247</v>
      </c>
      <c r="S43" s="125" t="s">
        <v>386</v>
      </c>
    </row>
    <row r="44" spans="1:19" ht="15.75" thickBot="1">
      <c r="A44" s="126">
        <v>42</v>
      </c>
      <c r="B44" s="123" t="s">
        <v>393</v>
      </c>
      <c r="C44" s="123" t="s">
        <v>357</v>
      </c>
      <c r="D44" s="123" t="s">
        <v>488</v>
      </c>
      <c r="E44" s="127" t="s">
        <v>489</v>
      </c>
      <c r="F44" s="127">
        <v>2.0230000000000001</v>
      </c>
      <c r="G44" s="123" t="s">
        <v>383</v>
      </c>
      <c r="H44" s="128" t="s">
        <v>384</v>
      </c>
      <c r="I44" s="128" t="s">
        <v>385</v>
      </c>
      <c r="J44" s="123" t="s">
        <v>320</v>
      </c>
      <c r="K44" s="127" t="s">
        <v>490</v>
      </c>
      <c r="L44" s="127" t="s">
        <v>491</v>
      </c>
      <c r="M44" s="127">
        <v>87596</v>
      </c>
      <c r="N44" s="129">
        <f t="shared" si="0"/>
        <v>0.87595999999999996</v>
      </c>
      <c r="O44" s="127">
        <v>8664</v>
      </c>
      <c r="P44" s="131">
        <v>96260</v>
      </c>
      <c r="Q44" s="129">
        <f t="shared" si="1"/>
        <v>0.96260000000000001</v>
      </c>
      <c r="R44" s="127">
        <v>498</v>
      </c>
      <c r="S44" s="125" t="s">
        <v>386</v>
      </c>
    </row>
    <row r="45" spans="1:19" ht="39" thickBot="1">
      <c r="A45" s="126">
        <v>43</v>
      </c>
      <c r="B45" s="123" t="s">
        <v>492</v>
      </c>
      <c r="C45" s="123" t="s">
        <v>350</v>
      </c>
      <c r="D45" s="123" t="s">
        <v>465</v>
      </c>
      <c r="E45" s="127" t="s">
        <v>493</v>
      </c>
      <c r="F45" s="127">
        <v>1.214</v>
      </c>
      <c r="G45" s="123" t="s">
        <v>383</v>
      </c>
      <c r="H45" s="125" t="s">
        <v>388</v>
      </c>
      <c r="I45" s="125" t="s">
        <v>389</v>
      </c>
      <c r="J45" s="123" t="s">
        <v>267</v>
      </c>
      <c r="K45" s="127">
        <v>22.172079</v>
      </c>
      <c r="L45" s="127">
        <v>83.067160999999999</v>
      </c>
      <c r="M45" s="129">
        <v>111100</v>
      </c>
      <c r="N45" s="129">
        <f t="shared" si="0"/>
        <v>1.111</v>
      </c>
      <c r="O45" s="129">
        <v>15200</v>
      </c>
      <c r="P45" s="129">
        <v>126300</v>
      </c>
      <c r="Q45" s="129">
        <f t="shared" si="1"/>
        <v>1.2629999999999999</v>
      </c>
      <c r="R45" s="129">
        <v>632</v>
      </c>
      <c r="S45" s="125" t="s">
        <v>390</v>
      </c>
    </row>
    <row r="46" spans="1:19" ht="15.75" thickBot="1">
      <c r="A46" s="126">
        <v>44</v>
      </c>
      <c r="B46" s="123" t="s">
        <v>494</v>
      </c>
      <c r="C46" s="123" t="s">
        <v>358</v>
      </c>
      <c r="D46" s="123" t="s">
        <v>495</v>
      </c>
      <c r="E46" s="127" t="s">
        <v>496</v>
      </c>
      <c r="F46" s="127">
        <v>0.22600000000000001</v>
      </c>
      <c r="G46" s="123" t="s">
        <v>383</v>
      </c>
      <c r="H46" s="128" t="s">
        <v>384</v>
      </c>
      <c r="I46" s="128" t="s">
        <v>385</v>
      </c>
      <c r="J46" s="123" t="s">
        <v>320</v>
      </c>
      <c r="K46" s="127" t="s">
        <v>497</v>
      </c>
      <c r="L46" s="127" t="s">
        <v>498</v>
      </c>
      <c r="M46" s="129">
        <v>25500</v>
      </c>
      <c r="N46" s="129">
        <f t="shared" si="0"/>
        <v>0.255</v>
      </c>
      <c r="O46" s="129">
        <v>2300</v>
      </c>
      <c r="P46" s="129">
        <v>27800</v>
      </c>
      <c r="Q46" s="129">
        <f t="shared" si="1"/>
        <v>0.27800000000000002</v>
      </c>
      <c r="R46" s="129">
        <v>145</v>
      </c>
      <c r="S46" s="125" t="s">
        <v>386</v>
      </c>
    </row>
    <row r="47" spans="1:19" ht="15.75" thickBot="1">
      <c r="A47" s="126">
        <v>45</v>
      </c>
      <c r="B47" s="123" t="s">
        <v>499</v>
      </c>
      <c r="C47" s="123" t="s">
        <v>359</v>
      </c>
      <c r="D47" s="123" t="s">
        <v>500</v>
      </c>
      <c r="E47" s="127">
        <v>687</v>
      </c>
      <c r="F47" s="127">
        <v>0.60299999999999998</v>
      </c>
      <c r="G47" s="123" t="s">
        <v>383</v>
      </c>
      <c r="H47" s="128" t="s">
        <v>384</v>
      </c>
      <c r="I47" s="128" t="s">
        <v>385</v>
      </c>
      <c r="J47" s="123" t="s">
        <v>320</v>
      </c>
      <c r="K47" s="127" t="s">
        <v>501</v>
      </c>
      <c r="L47" s="127" t="s">
        <v>502</v>
      </c>
      <c r="M47" s="127">
        <v>56930</v>
      </c>
      <c r="N47" s="129">
        <f t="shared" si="0"/>
        <v>0.56930000000000003</v>
      </c>
      <c r="O47" s="127">
        <v>7030</v>
      </c>
      <c r="P47" s="127">
        <v>63960</v>
      </c>
      <c r="Q47" s="129">
        <f t="shared" si="1"/>
        <v>0.63959999999999995</v>
      </c>
      <c r="R47" s="127">
        <v>324</v>
      </c>
      <c r="S47" s="125" t="s">
        <v>386</v>
      </c>
    </row>
    <row r="48" spans="1:19" ht="39" thickBot="1">
      <c r="A48" s="126">
        <v>46</v>
      </c>
      <c r="B48" s="123" t="s">
        <v>387</v>
      </c>
      <c r="C48" s="123" t="s">
        <v>360</v>
      </c>
      <c r="D48" s="123" t="s">
        <v>503</v>
      </c>
      <c r="E48" s="127" t="s">
        <v>504</v>
      </c>
      <c r="F48" s="127">
        <v>0.44500000000000001</v>
      </c>
      <c r="G48" s="123" t="s">
        <v>383</v>
      </c>
      <c r="H48" s="125" t="s">
        <v>388</v>
      </c>
      <c r="I48" s="125" t="s">
        <v>389</v>
      </c>
      <c r="J48" s="123" t="s">
        <v>267</v>
      </c>
      <c r="K48" s="127" t="s">
        <v>505</v>
      </c>
      <c r="L48" s="127" t="s">
        <v>506</v>
      </c>
      <c r="M48" s="129">
        <v>111100</v>
      </c>
      <c r="N48" s="129">
        <f t="shared" si="0"/>
        <v>1.111</v>
      </c>
      <c r="O48" s="129">
        <v>15200</v>
      </c>
      <c r="P48" s="129">
        <v>126300</v>
      </c>
      <c r="Q48" s="129">
        <f t="shared" si="1"/>
        <v>1.2629999999999999</v>
      </c>
      <c r="R48" s="129">
        <v>632</v>
      </c>
      <c r="S48" s="125" t="s">
        <v>390</v>
      </c>
    </row>
    <row r="49" spans="1:19" ht="15.75" thickBot="1">
      <c r="A49" s="126">
        <v>47</v>
      </c>
      <c r="B49" s="123" t="s">
        <v>507</v>
      </c>
      <c r="C49" s="123" t="s">
        <v>360</v>
      </c>
      <c r="D49" s="123" t="s">
        <v>503</v>
      </c>
      <c r="E49" s="127" t="s">
        <v>508</v>
      </c>
      <c r="F49" s="127">
        <v>0.51800000000000002</v>
      </c>
      <c r="G49" s="123" t="s">
        <v>383</v>
      </c>
      <c r="H49" s="128" t="s">
        <v>384</v>
      </c>
      <c r="I49" s="128" t="s">
        <v>385</v>
      </c>
      <c r="J49" s="123" t="s">
        <v>320</v>
      </c>
      <c r="K49" s="127" t="s">
        <v>509</v>
      </c>
      <c r="L49" s="127" t="s">
        <v>510</v>
      </c>
      <c r="M49" s="127">
        <v>56930</v>
      </c>
      <c r="N49" s="129">
        <f t="shared" si="0"/>
        <v>0.56930000000000003</v>
      </c>
      <c r="O49" s="127">
        <v>7030</v>
      </c>
      <c r="P49" s="127">
        <v>63960</v>
      </c>
      <c r="Q49" s="129">
        <f t="shared" si="1"/>
        <v>0.63959999999999995</v>
      </c>
      <c r="R49" s="127">
        <v>324</v>
      </c>
      <c r="S49" s="125" t="s">
        <v>386</v>
      </c>
    </row>
    <row r="50" spans="1:19" ht="15.75" thickBot="1">
      <c r="A50" s="126">
        <v>48</v>
      </c>
      <c r="B50" s="123" t="s">
        <v>492</v>
      </c>
      <c r="C50" s="123" t="s">
        <v>361</v>
      </c>
      <c r="D50" s="123" t="s">
        <v>511</v>
      </c>
      <c r="E50" s="127" t="s">
        <v>512</v>
      </c>
      <c r="F50" s="127">
        <v>0.56699999999999995</v>
      </c>
      <c r="G50" s="123" t="s">
        <v>383</v>
      </c>
      <c r="H50" s="128" t="s">
        <v>384</v>
      </c>
      <c r="I50" s="128" t="s">
        <v>385</v>
      </c>
      <c r="J50" s="123" t="s">
        <v>320</v>
      </c>
      <c r="K50" s="127" t="s">
        <v>513</v>
      </c>
      <c r="L50" s="127" t="s">
        <v>514</v>
      </c>
      <c r="M50" s="127">
        <v>56930</v>
      </c>
      <c r="N50" s="129">
        <f t="shared" si="0"/>
        <v>0.56930000000000003</v>
      </c>
      <c r="O50" s="127">
        <v>7030</v>
      </c>
      <c r="P50" s="127">
        <v>63960</v>
      </c>
      <c r="Q50" s="129">
        <f t="shared" si="1"/>
        <v>0.63959999999999995</v>
      </c>
      <c r="R50" s="127">
        <v>324</v>
      </c>
      <c r="S50" s="125" t="s">
        <v>386</v>
      </c>
    </row>
    <row r="51" spans="1:19" ht="15.75" thickBot="1">
      <c r="A51" s="126">
        <v>49</v>
      </c>
      <c r="B51" s="123" t="s">
        <v>400</v>
      </c>
      <c r="C51" s="123" t="s">
        <v>362</v>
      </c>
      <c r="D51" s="123" t="s">
        <v>515</v>
      </c>
      <c r="E51" s="127">
        <v>326</v>
      </c>
      <c r="F51" s="127">
        <v>2.3260000000000001</v>
      </c>
      <c r="G51" s="123" t="s">
        <v>383</v>
      </c>
      <c r="H51" s="128" t="s">
        <v>384</v>
      </c>
      <c r="I51" s="128" t="s">
        <v>385</v>
      </c>
      <c r="J51" s="123" t="s">
        <v>320</v>
      </c>
      <c r="K51" s="127" t="s">
        <v>516</v>
      </c>
      <c r="L51" s="127" t="s">
        <v>517</v>
      </c>
      <c r="M51" s="127">
        <v>87596</v>
      </c>
      <c r="N51" s="129">
        <f t="shared" si="0"/>
        <v>0.87595999999999996</v>
      </c>
      <c r="O51" s="127">
        <v>8664</v>
      </c>
      <c r="P51" s="127">
        <v>96260</v>
      </c>
      <c r="Q51" s="129">
        <f t="shared" si="1"/>
        <v>0.96260000000000001</v>
      </c>
      <c r="R51" s="127">
        <v>498</v>
      </c>
      <c r="S51" s="125" t="s">
        <v>386</v>
      </c>
    </row>
    <row r="52" spans="1:19" ht="51.75" thickBot="1">
      <c r="A52" s="126">
        <v>50</v>
      </c>
      <c r="B52" s="123" t="s">
        <v>518</v>
      </c>
      <c r="C52" s="123" t="s">
        <v>273</v>
      </c>
      <c r="D52" s="127"/>
      <c r="E52" s="127" t="s">
        <v>519</v>
      </c>
      <c r="F52" s="127">
        <v>7</v>
      </c>
      <c r="G52" s="125" t="s">
        <v>520</v>
      </c>
      <c r="H52" s="134" t="s">
        <v>521</v>
      </c>
      <c r="I52" s="134" t="s">
        <v>522</v>
      </c>
      <c r="J52" s="123" t="s">
        <v>272</v>
      </c>
      <c r="K52" s="127">
        <v>22.177327999999999</v>
      </c>
      <c r="L52" s="127">
        <v>83.037976999999998</v>
      </c>
      <c r="M52" s="127">
        <v>390729</v>
      </c>
      <c r="N52" s="129">
        <f t="shared" si="0"/>
        <v>3.9072900000000002</v>
      </c>
      <c r="O52" s="127">
        <v>48292</v>
      </c>
      <c r="P52" s="127">
        <v>439021</v>
      </c>
      <c r="Q52" s="129">
        <f t="shared" si="1"/>
        <v>4.3902099999999997</v>
      </c>
      <c r="R52" s="127">
        <v>2221</v>
      </c>
      <c r="S52" s="125" t="s">
        <v>390</v>
      </c>
    </row>
    <row r="53" spans="1:19" ht="39" thickBot="1">
      <c r="A53" s="126">
        <v>51</v>
      </c>
      <c r="B53" s="123" t="s">
        <v>523</v>
      </c>
      <c r="C53" s="123" t="s">
        <v>273</v>
      </c>
      <c r="D53" s="127"/>
      <c r="E53" s="127" t="s">
        <v>519</v>
      </c>
      <c r="F53" s="127">
        <v>7</v>
      </c>
      <c r="G53" s="125" t="s">
        <v>520</v>
      </c>
      <c r="H53" s="125" t="s">
        <v>388</v>
      </c>
      <c r="I53" s="125" t="s">
        <v>389</v>
      </c>
      <c r="J53" s="123" t="s">
        <v>269</v>
      </c>
      <c r="K53" s="127">
        <v>22.175681000000001</v>
      </c>
      <c r="L53" s="127">
        <v>83.041484999999994</v>
      </c>
      <c r="M53" s="127">
        <v>708676</v>
      </c>
      <c r="N53" s="129">
        <f t="shared" si="0"/>
        <v>7.0867599999999999</v>
      </c>
      <c r="O53" s="127">
        <v>87589</v>
      </c>
      <c r="P53" s="127">
        <v>796265</v>
      </c>
      <c r="Q53" s="129">
        <f t="shared" si="1"/>
        <v>7.96265</v>
      </c>
      <c r="R53" s="127">
        <v>4027</v>
      </c>
      <c r="S53" s="125" t="s">
        <v>390</v>
      </c>
    </row>
    <row r="54" spans="1:19" ht="39" thickBot="1">
      <c r="A54" s="126">
        <v>52</v>
      </c>
      <c r="B54" s="123" t="s">
        <v>427</v>
      </c>
      <c r="C54" s="123" t="s">
        <v>273</v>
      </c>
      <c r="D54" s="127"/>
      <c r="E54" s="127" t="s">
        <v>524</v>
      </c>
      <c r="F54" s="127">
        <v>20</v>
      </c>
      <c r="G54" s="123" t="s">
        <v>383</v>
      </c>
      <c r="H54" s="125" t="s">
        <v>525</v>
      </c>
      <c r="I54" s="125" t="s">
        <v>526</v>
      </c>
      <c r="J54" s="123" t="s">
        <v>266</v>
      </c>
      <c r="K54" s="127">
        <v>22.174804999999999</v>
      </c>
      <c r="L54" s="127">
        <v>83.059876000000003</v>
      </c>
      <c r="M54" s="129">
        <v>69900</v>
      </c>
      <c r="N54" s="129">
        <f t="shared" si="0"/>
        <v>0.69899999999999995</v>
      </c>
      <c r="O54" s="129">
        <v>163500</v>
      </c>
      <c r="P54" s="129">
        <v>233400</v>
      </c>
      <c r="Q54" s="129">
        <f t="shared" si="1"/>
        <v>2.3340000000000001</v>
      </c>
      <c r="R54" s="129">
        <v>398</v>
      </c>
      <c r="S54" s="125" t="s">
        <v>527</v>
      </c>
    </row>
    <row r="55" spans="1:19" ht="15.75" thickBot="1">
      <c r="A55" s="126">
        <v>55</v>
      </c>
      <c r="B55" s="123" t="s">
        <v>393</v>
      </c>
      <c r="C55" s="123" t="s">
        <v>273</v>
      </c>
      <c r="D55" s="127"/>
      <c r="E55" s="127" t="s">
        <v>528</v>
      </c>
      <c r="F55" s="127">
        <v>10</v>
      </c>
      <c r="G55" s="125" t="s">
        <v>520</v>
      </c>
      <c r="H55" s="135" t="s">
        <v>529</v>
      </c>
      <c r="I55" s="136" t="s">
        <v>386</v>
      </c>
      <c r="J55" s="123" t="s">
        <v>321</v>
      </c>
      <c r="K55" s="127">
        <v>22.170473999999999</v>
      </c>
      <c r="L55" s="127">
        <v>83.055312000000001</v>
      </c>
      <c r="M55" s="129">
        <v>145500</v>
      </c>
      <c r="N55" s="129">
        <f t="shared" si="0"/>
        <v>1.4550000000000001</v>
      </c>
      <c r="O55" s="129">
        <v>4500</v>
      </c>
      <c r="P55" s="129">
        <v>150000</v>
      </c>
      <c r="Q55" s="129">
        <f t="shared" si="1"/>
        <v>1.5</v>
      </c>
      <c r="R55" s="129">
        <v>827</v>
      </c>
      <c r="S55" s="125" t="s">
        <v>386</v>
      </c>
    </row>
    <row r="56" spans="1:19" ht="39" thickBot="1">
      <c r="A56" s="126">
        <v>56</v>
      </c>
      <c r="B56" s="123" t="s">
        <v>409</v>
      </c>
      <c r="C56" s="123" t="s">
        <v>273</v>
      </c>
      <c r="D56" s="127"/>
      <c r="E56" s="127" t="s">
        <v>519</v>
      </c>
      <c r="F56" s="127">
        <v>7</v>
      </c>
      <c r="G56" s="125" t="s">
        <v>520</v>
      </c>
      <c r="H56" s="125" t="s">
        <v>388</v>
      </c>
      <c r="I56" s="125" t="s">
        <v>389</v>
      </c>
      <c r="J56" s="123" t="s">
        <v>268</v>
      </c>
      <c r="K56" s="127">
        <v>22.175681000000001</v>
      </c>
      <c r="L56" s="127">
        <v>83.041484999999994</v>
      </c>
      <c r="M56" s="129">
        <v>920000</v>
      </c>
      <c r="N56" s="129">
        <f t="shared" si="0"/>
        <v>9.1999999999999993</v>
      </c>
      <c r="O56" s="129">
        <v>80000</v>
      </c>
      <c r="P56" s="137">
        <v>1000000</v>
      </c>
      <c r="Q56" s="129">
        <f t="shared" si="1"/>
        <v>10</v>
      </c>
      <c r="R56" s="129">
        <v>5227</v>
      </c>
      <c r="S56" s="125" t="s">
        <v>390</v>
      </c>
    </row>
    <row r="57" spans="1:19" ht="39" thickBot="1">
      <c r="A57" s="126">
        <v>57</v>
      </c>
      <c r="B57" s="123" t="s">
        <v>530</v>
      </c>
      <c r="C57" s="123" t="s">
        <v>273</v>
      </c>
      <c r="D57" s="127"/>
      <c r="E57" s="127" t="s">
        <v>493</v>
      </c>
      <c r="F57" s="127">
        <v>20</v>
      </c>
      <c r="G57" s="125" t="s">
        <v>520</v>
      </c>
      <c r="H57" s="125" t="s">
        <v>388</v>
      </c>
      <c r="I57" s="125" t="s">
        <v>389</v>
      </c>
      <c r="J57" s="123" t="s">
        <v>268</v>
      </c>
      <c r="K57" s="127">
        <v>22.174804999999999</v>
      </c>
      <c r="L57" s="127">
        <v>83.059876000000003</v>
      </c>
      <c r="M57" s="129">
        <v>920001</v>
      </c>
      <c r="N57" s="129">
        <f t="shared" si="0"/>
        <v>9.2000100000000007</v>
      </c>
      <c r="O57" s="129">
        <v>80000</v>
      </c>
      <c r="P57" s="137">
        <v>1000001</v>
      </c>
      <c r="Q57" s="129">
        <f t="shared" si="1"/>
        <v>10.00001</v>
      </c>
      <c r="R57" s="129">
        <v>5227</v>
      </c>
      <c r="S57" s="125" t="s">
        <v>390</v>
      </c>
    </row>
    <row r="58" spans="1:19" ht="39" thickBot="1">
      <c r="A58" s="126">
        <v>58</v>
      </c>
      <c r="B58" s="123" t="s">
        <v>531</v>
      </c>
      <c r="C58" s="123" t="s">
        <v>273</v>
      </c>
      <c r="D58" s="127"/>
      <c r="E58" s="127" t="s">
        <v>532</v>
      </c>
      <c r="F58" s="127">
        <v>1.2</v>
      </c>
      <c r="G58" s="125" t="s">
        <v>520</v>
      </c>
      <c r="H58" s="125" t="s">
        <v>388</v>
      </c>
      <c r="I58" s="125" t="s">
        <v>389</v>
      </c>
      <c r="J58" s="123" t="s">
        <v>268</v>
      </c>
      <c r="K58" s="127">
        <v>22.176656000000001</v>
      </c>
      <c r="L58" s="127">
        <v>83.052374999999998</v>
      </c>
      <c r="M58" s="129">
        <v>920002</v>
      </c>
      <c r="N58" s="129">
        <f t="shared" si="0"/>
        <v>9.2000200000000003</v>
      </c>
      <c r="O58" s="129">
        <v>80000</v>
      </c>
      <c r="P58" s="137">
        <v>1000002</v>
      </c>
      <c r="Q58" s="129">
        <f t="shared" si="1"/>
        <v>10.000019999999999</v>
      </c>
      <c r="R58" s="129">
        <v>5227</v>
      </c>
      <c r="S58" s="125" t="s">
        <v>390</v>
      </c>
    </row>
  </sheetData>
  <mergeCells count="16">
    <mergeCell ref="F1:F2"/>
    <mergeCell ref="A1:A2"/>
    <mergeCell ref="B1:B2"/>
    <mergeCell ref="C1:C2"/>
    <mergeCell ref="D1:D2"/>
    <mergeCell ref="E1:E2"/>
    <mergeCell ref="O1:O2"/>
    <mergeCell ref="P1:P2"/>
    <mergeCell ref="R1:R2"/>
    <mergeCell ref="S1:S2"/>
    <mergeCell ref="G1:G2"/>
    <mergeCell ref="H1:H2"/>
    <mergeCell ref="I1:I2"/>
    <mergeCell ref="J1:J2"/>
    <mergeCell ref="K1:L1"/>
    <mergeCell ref="M1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N3" sqref="N3:N10"/>
    </sheetView>
  </sheetViews>
  <sheetFormatPr defaultRowHeight="15"/>
  <sheetData>
    <row r="1" spans="1:19" ht="22.5" customHeight="1" thickBot="1">
      <c r="A1" s="187" t="s">
        <v>363</v>
      </c>
      <c r="B1" s="187" t="s">
        <v>364</v>
      </c>
      <c r="C1" s="187" t="s">
        <v>365</v>
      </c>
      <c r="D1" s="187" t="s">
        <v>366</v>
      </c>
      <c r="E1" s="187" t="s">
        <v>367</v>
      </c>
      <c r="F1" s="187" t="s">
        <v>368</v>
      </c>
      <c r="G1" s="187" t="s">
        <v>369</v>
      </c>
      <c r="H1" s="187" t="s">
        <v>370</v>
      </c>
      <c r="I1" s="187" t="s">
        <v>371</v>
      </c>
      <c r="J1" s="187" t="s">
        <v>372</v>
      </c>
      <c r="K1" s="189" t="s">
        <v>373</v>
      </c>
      <c r="L1" s="190"/>
      <c r="M1" s="187" t="s">
        <v>554</v>
      </c>
      <c r="N1" s="124"/>
      <c r="O1" s="187" t="s">
        <v>375</v>
      </c>
      <c r="P1" s="187" t="s">
        <v>376</v>
      </c>
      <c r="Q1" s="124"/>
      <c r="R1" s="187" t="s">
        <v>377</v>
      </c>
      <c r="S1" s="187" t="s">
        <v>378</v>
      </c>
    </row>
    <row r="2" spans="1:19" ht="15.75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25" t="s">
        <v>379</v>
      </c>
      <c r="L2" s="125" t="s">
        <v>380</v>
      </c>
      <c r="M2" s="188"/>
      <c r="N2" s="138"/>
      <c r="O2" s="188"/>
      <c r="P2" s="188"/>
      <c r="Q2" s="138"/>
      <c r="R2" s="188"/>
      <c r="S2" s="188"/>
    </row>
    <row r="3" spans="1:19" ht="15.75" thickBot="1">
      <c r="A3" s="139">
        <v>1</v>
      </c>
      <c r="B3" s="140" t="s">
        <v>395</v>
      </c>
      <c r="C3" s="140" t="s">
        <v>533</v>
      </c>
      <c r="D3" s="140" t="s">
        <v>396</v>
      </c>
      <c r="E3" s="141" t="s">
        <v>397</v>
      </c>
      <c r="F3" s="129">
        <v>0.68</v>
      </c>
      <c r="G3" s="123" t="s">
        <v>383</v>
      </c>
      <c r="H3" s="128" t="s">
        <v>384</v>
      </c>
      <c r="I3" s="128" t="s">
        <v>385</v>
      </c>
      <c r="J3" s="140" t="s">
        <v>271</v>
      </c>
      <c r="K3" s="129">
        <v>22.169249000000001</v>
      </c>
      <c r="L3" s="129">
        <v>83.058099999999996</v>
      </c>
      <c r="M3" s="127">
        <v>56930</v>
      </c>
      <c r="N3" s="127">
        <f>M3/100000</f>
        <v>0.56930000000000003</v>
      </c>
      <c r="O3" s="127">
        <v>7030</v>
      </c>
      <c r="P3" s="127">
        <v>63960</v>
      </c>
      <c r="Q3" s="127">
        <f>P3/100000</f>
        <v>0.63959999999999995</v>
      </c>
      <c r="R3" s="127">
        <v>324</v>
      </c>
      <c r="S3" s="125" t="s">
        <v>386</v>
      </c>
    </row>
    <row r="4" spans="1:19" ht="15.75" thickBot="1">
      <c r="A4" s="139">
        <v>2</v>
      </c>
      <c r="B4" s="140" t="s">
        <v>400</v>
      </c>
      <c r="C4" s="140" t="s">
        <v>534</v>
      </c>
      <c r="D4" s="140" t="s">
        <v>407</v>
      </c>
      <c r="E4" s="141" t="s">
        <v>535</v>
      </c>
      <c r="F4" s="129">
        <v>3.5999999999999997E-2</v>
      </c>
      <c r="G4" s="123" t="s">
        <v>383</v>
      </c>
      <c r="H4" s="128" t="s">
        <v>384</v>
      </c>
      <c r="I4" s="128" t="s">
        <v>385</v>
      </c>
      <c r="J4" s="140" t="s">
        <v>271</v>
      </c>
      <c r="K4" s="129">
        <v>22.173408999999999</v>
      </c>
      <c r="L4" s="129">
        <v>83.037200999999996</v>
      </c>
      <c r="M4" s="129">
        <v>17200</v>
      </c>
      <c r="N4" s="127">
        <f t="shared" ref="N4:N10" si="0">M4/100000</f>
        <v>0.17199999999999999</v>
      </c>
      <c r="O4" s="129">
        <v>1500</v>
      </c>
      <c r="P4" s="129">
        <v>18700</v>
      </c>
      <c r="Q4" s="127">
        <f t="shared" ref="Q4:Q10" si="1">P4/100000</f>
        <v>0.187</v>
      </c>
      <c r="R4" s="129">
        <v>98</v>
      </c>
      <c r="S4" s="125" t="s">
        <v>386</v>
      </c>
    </row>
    <row r="5" spans="1:19" ht="15.75" thickBot="1">
      <c r="A5" s="139">
        <v>3</v>
      </c>
      <c r="B5" s="140" t="s">
        <v>458</v>
      </c>
      <c r="C5" s="140" t="s">
        <v>536</v>
      </c>
      <c r="D5" s="140" t="s">
        <v>537</v>
      </c>
      <c r="E5" s="141" t="s">
        <v>538</v>
      </c>
      <c r="F5" s="129">
        <v>0.84499999999999997</v>
      </c>
      <c r="G5" s="123" t="s">
        <v>383</v>
      </c>
      <c r="H5" s="128" t="s">
        <v>384</v>
      </c>
      <c r="I5" s="128" t="s">
        <v>385</v>
      </c>
      <c r="J5" s="140" t="s">
        <v>271</v>
      </c>
      <c r="K5" s="129">
        <v>22.169250999999999</v>
      </c>
      <c r="L5" s="129">
        <v>83.058009999999996</v>
      </c>
      <c r="M5" s="129">
        <v>72500</v>
      </c>
      <c r="N5" s="127">
        <f t="shared" si="0"/>
        <v>0.72499999999999998</v>
      </c>
      <c r="O5" s="129">
        <v>6400</v>
      </c>
      <c r="P5" s="129">
        <v>78900</v>
      </c>
      <c r="Q5" s="127">
        <f t="shared" si="1"/>
        <v>0.78900000000000003</v>
      </c>
      <c r="R5" s="129">
        <v>412</v>
      </c>
      <c r="S5" s="125" t="s">
        <v>386</v>
      </c>
    </row>
    <row r="6" spans="1:19" ht="15.75" thickBot="1">
      <c r="A6" s="139">
        <v>4</v>
      </c>
      <c r="B6" s="140" t="s">
        <v>539</v>
      </c>
      <c r="C6" s="140" t="s">
        <v>540</v>
      </c>
      <c r="D6" s="140" t="s">
        <v>541</v>
      </c>
      <c r="E6" s="141" t="s">
        <v>542</v>
      </c>
      <c r="F6" s="129">
        <v>0.441</v>
      </c>
      <c r="G6" s="123" t="s">
        <v>383</v>
      </c>
      <c r="H6" s="128" t="s">
        <v>384</v>
      </c>
      <c r="I6" s="128" t="s">
        <v>385</v>
      </c>
      <c r="J6" s="140" t="s">
        <v>320</v>
      </c>
      <c r="K6" s="129">
        <v>22.191246</v>
      </c>
      <c r="L6" s="129">
        <v>83.044290000000004</v>
      </c>
      <c r="M6" s="129">
        <v>49900</v>
      </c>
      <c r="N6" s="127">
        <f t="shared" si="0"/>
        <v>0.499</v>
      </c>
      <c r="O6" s="129">
        <v>5600</v>
      </c>
      <c r="P6" s="129">
        <v>55500</v>
      </c>
      <c r="Q6" s="127">
        <f t="shared" si="1"/>
        <v>0.55500000000000005</v>
      </c>
      <c r="R6" s="129">
        <v>284</v>
      </c>
      <c r="S6" s="125" t="s">
        <v>386</v>
      </c>
    </row>
    <row r="7" spans="1:19" ht="39" thickBot="1">
      <c r="A7" s="139">
        <v>5</v>
      </c>
      <c r="B7" s="140" t="s">
        <v>523</v>
      </c>
      <c r="C7" s="140" t="s">
        <v>543</v>
      </c>
      <c r="D7" s="140" t="s">
        <v>466</v>
      </c>
      <c r="E7" s="141" t="s">
        <v>544</v>
      </c>
      <c r="F7" s="129">
        <v>0.68</v>
      </c>
      <c r="G7" s="123" t="s">
        <v>383</v>
      </c>
      <c r="H7" s="125" t="s">
        <v>388</v>
      </c>
      <c r="I7" s="125" t="s">
        <v>389</v>
      </c>
      <c r="J7" s="140" t="s">
        <v>545</v>
      </c>
      <c r="K7" s="129">
        <v>22.176406</v>
      </c>
      <c r="L7" s="129">
        <v>83.043301</v>
      </c>
      <c r="M7" s="129">
        <v>111100</v>
      </c>
      <c r="N7" s="127">
        <f t="shared" si="0"/>
        <v>1.111</v>
      </c>
      <c r="O7" s="129">
        <v>15200</v>
      </c>
      <c r="P7" s="129">
        <v>126300</v>
      </c>
      <c r="Q7" s="127">
        <f t="shared" si="1"/>
        <v>1.2629999999999999</v>
      </c>
      <c r="R7" s="129">
        <v>632</v>
      </c>
      <c r="S7" s="125" t="s">
        <v>390</v>
      </c>
    </row>
    <row r="8" spans="1:19" ht="39" thickBot="1">
      <c r="A8" s="139">
        <v>6</v>
      </c>
      <c r="B8" s="140" t="s">
        <v>475</v>
      </c>
      <c r="C8" s="140" t="s">
        <v>546</v>
      </c>
      <c r="D8" s="140" t="s">
        <v>547</v>
      </c>
      <c r="E8" s="141" t="s">
        <v>548</v>
      </c>
      <c r="F8" s="129">
        <v>0.26</v>
      </c>
      <c r="G8" s="123" t="s">
        <v>383</v>
      </c>
      <c r="H8" s="125" t="s">
        <v>388</v>
      </c>
      <c r="I8" s="125" t="s">
        <v>389</v>
      </c>
      <c r="J8" s="140" t="s">
        <v>545</v>
      </c>
      <c r="K8" s="129">
        <v>22.180029000000001</v>
      </c>
      <c r="L8" s="129">
        <v>83.048513999999997</v>
      </c>
      <c r="M8" s="129">
        <v>111100</v>
      </c>
      <c r="N8" s="127">
        <f t="shared" si="0"/>
        <v>1.111</v>
      </c>
      <c r="O8" s="129">
        <v>15200</v>
      </c>
      <c r="P8" s="129">
        <v>126300</v>
      </c>
      <c r="Q8" s="127">
        <f t="shared" si="1"/>
        <v>1.2629999999999999</v>
      </c>
      <c r="R8" s="129">
        <v>632</v>
      </c>
      <c r="S8" s="125" t="s">
        <v>390</v>
      </c>
    </row>
    <row r="9" spans="1:19" ht="15.75" thickBot="1">
      <c r="A9" s="139">
        <v>7</v>
      </c>
      <c r="B9" s="140" t="s">
        <v>433</v>
      </c>
      <c r="C9" s="140" t="s">
        <v>549</v>
      </c>
      <c r="D9" s="140" t="s">
        <v>411</v>
      </c>
      <c r="E9" s="141" t="s">
        <v>550</v>
      </c>
      <c r="F9" s="129">
        <v>1.1080000000000001</v>
      </c>
      <c r="G9" s="123" t="s">
        <v>383</v>
      </c>
      <c r="H9" s="128" t="s">
        <v>384</v>
      </c>
      <c r="I9" s="128" t="s">
        <v>385</v>
      </c>
      <c r="J9" s="140" t="s">
        <v>320</v>
      </c>
      <c r="K9" s="129">
        <v>22.191246</v>
      </c>
      <c r="L9" s="129">
        <v>83.054291000000006</v>
      </c>
      <c r="M9" s="127">
        <v>87596</v>
      </c>
      <c r="N9" s="127">
        <f t="shared" si="0"/>
        <v>0.87595999999999996</v>
      </c>
      <c r="O9" s="127">
        <v>8664</v>
      </c>
      <c r="P9" s="127">
        <v>96260</v>
      </c>
      <c r="Q9" s="127">
        <f t="shared" si="1"/>
        <v>0.96260000000000001</v>
      </c>
      <c r="R9" s="127">
        <v>498</v>
      </c>
      <c r="S9" s="125" t="s">
        <v>386</v>
      </c>
    </row>
    <row r="10" spans="1:19" ht="39" thickBot="1">
      <c r="A10" s="139">
        <v>8</v>
      </c>
      <c r="B10" s="140" t="s">
        <v>551</v>
      </c>
      <c r="C10" s="140" t="s">
        <v>273</v>
      </c>
      <c r="D10" s="141"/>
      <c r="E10" s="141"/>
      <c r="F10" s="141"/>
      <c r="G10" s="125" t="s">
        <v>520</v>
      </c>
      <c r="H10" s="125" t="s">
        <v>388</v>
      </c>
      <c r="I10" s="125" t="s">
        <v>389</v>
      </c>
      <c r="J10" s="140" t="s">
        <v>552</v>
      </c>
      <c r="K10" s="129">
        <v>22.180340000000001</v>
      </c>
      <c r="L10" s="129">
        <v>83.050681999999995</v>
      </c>
      <c r="M10" s="129">
        <v>920000</v>
      </c>
      <c r="N10" s="127">
        <f t="shared" si="0"/>
        <v>9.1999999999999993</v>
      </c>
      <c r="O10" s="129">
        <v>80000</v>
      </c>
      <c r="P10" s="137" t="s">
        <v>553</v>
      </c>
      <c r="Q10" s="127" t="e">
        <f t="shared" si="1"/>
        <v>#VALUE!</v>
      </c>
      <c r="R10" s="129">
        <v>5227</v>
      </c>
      <c r="S10" s="125" t="s">
        <v>390</v>
      </c>
    </row>
  </sheetData>
  <mergeCells count="16">
    <mergeCell ref="F1:F2"/>
    <mergeCell ref="A1:A2"/>
    <mergeCell ref="B1:B2"/>
    <mergeCell ref="C1:C2"/>
    <mergeCell ref="D1:D2"/>
    <mergeCell ref="E1:E2"/>
    <mergeCell ref="O1:O2"/>
    <mergeCell ref="P1:P2"/>
    <mergeCell ref="R1:R2"/>
    <mergeCell ref="S1:S2"/>
    <mergeCell ref="G1:G2"/>
    <mergeCell ref="H1:H2"/>
    <mergeCell ref="I1:I2"/>
    <mergeCell ref="J1:J2"/>
    <mergeCell ref="K1:L1"/>
    <mergeCell ref="M1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"/>
  <sheetViews>
    <sheetView workbookViewId="0">
      <selection activeCell="K3" sqref="K3:L5"/>
    </sheetView>
  </sheetViews>
  <sheetFormatPr defaultRowHeight="15"/>
  <sheetData>
    <row r="1" spans="1:20" ht="22.5" customHeight="1" thickBot="1">
      <c r="A1" s="187" t="s">
        <v>363</v>
      </c>
      <c r="B1" s="187" t="s">
        <v>364</v>
      </c>
      <c r="C1" s="187" t="s">
        <v>365</v>
      </c>
      <c r="D1" s="187" t="s">
        <v>366</v>
      </c>
      <c r="E1" s="187" t="s">
        <v>367</v>
      </c>
      <c r="F1" s="187" t="s">
        <v>368</v>
      </c>
      <c r="G1" s="187" t="s">
        <v>369</v>
      </c>
      <c r="H1" s="187" t="s">
        <v>370</v>
      </c>
      <c r="I1" s="187" t="s">
        <v>371</v>
      </c>
      <c r="J1" s="187" t="s">
        <v>372</v>
      </c>
      <c r="K1" s="189" t="s">
        <v>373</v>
      </c>
      <c r="L1" s="190"/>
      <c r="M1" s="187" t="s">
        <v>554</v>
      </c>
      <c r="N1" s="124"/>
      <c r="O1" s="187" t="s">
        <v>375</v>
      </c>
      <c r="P1" s="124"/>
      <c r="Q1" s="187" t="s">
        <v>376</v>
      </c>
      <c r="R1" s="124"/>
      <c r="S1" s="187" t="s">
        <v>377</v>
      </c>
      <c r="T1" s="187" t="s">
        <v>378</v>
      </c>
    </row>
    <row r="2" spans="1:20" ht="15.75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25" t="s">
        <v>379</v>
      </c>
      <c r="L2" s="125" t="s">
        <v>380</v>
      </c>
      <c r="M2" s="188"/>
      <c r="N2" s="138"/>
      <c r="O2" s="188"/>
      <c r="P2" s="138"/>
      <c r="Q2" s="188"/>
      <c r="R2" s="138"/>
      <c r="S2" s="188"/>
      <c r="T2" s="188"/>
    </row>
    <row r="3" spans="1:20" ht="15.75" thickBot="1">
      <c r="A3" s="139">
        <v>1</v>
      </c>
      <c r="B3" s="140" t="s">
        <v>555</v>
      </c>
      <c r="C3" s="140" t="s">
        <v>556</v>
      </c>
      <c r="D3" s="140" t="s">
        <v>547</v>
      </c>
      <c r="E3" s="141" t="s">
        <v>557</v>
      </c>
      <c r="F3" s="129">
        <v>0.26900000000000002</v>
      </c>
      <c r="G3" s="123" t="s">
        <v>383</v>
      </c>
      <c r="H3" s="128" t="s">
        <v>384</v>
      </c>
      <c r="I3" s="128" t="s">
        <v>385</v>
      </c>
      <c r="J3" s="140" t="s">
        <v>271</v>
      </c>
      <c r="K3" s="141" t="s">
        <v>558</v>
      </c>
      <c r="L3" s="141" t="s">
        <v>559</v>
      </c>
      <c r="M3" s="127">
        <v>33465</v>
      </c>
      <c r="N3" s="127">
        <f>M3/100000</f>
        <v>0.33465</v>
      </c>
      <c r="O3" s="127">
        <v>3310</v>
      </c>
      <c r="P3" s="127">
        <f>O3/100000</f>
        <v>3.3099999999999997E-2</v>
      </c>
      <c r="Q3" s="127">
        <v>36775</v>
      </c>
      <c r="R3" s="127">
        <f>Q3/100000</f>
        <v>0.36775000000000002</v>
      </c>
      <c r="S3" s="127">
        <v>191</v>
      </c>
      <c r="T3" s="125" t="s">
        <v>386</v>
      </c>
    </row>
    <row r="4" spans="1:20" ht="15.75" thickBot="1">
      <c r="A4" s="139">
        <v>2</v>
      </c>
      <c r="B4" s="140" t="s">
        <v>560</v>
      </c>
      <c r="C4" s="140" t="s">
        <v>561</v>
      </c>
      <c r="D4" s="140" t="s">
        <v>480</v>
      </c>
      <c r="E4" s="141" t="s">
        <v>562</v>
      </c>
      <c r="F4" s="129">
        <v>1.214</v>
      </c>
      <c r="G4" s="123" t="s">
        <v>383</v>
      </c>
      <c r="H4" s="128" t="s">
        <v>384</v>
      </c>
      <c r="I4" s="128" t="s">
        <v>385</v>
      </c>
      <c r="J4" s="140" t="s">
        <v>271</v>
      </c>
      <c r="K4" s="141" t="s">
        <v>563</v>
      </c>
      <c r="L4" s="141" t="s">
        <v>564</v>
      </c>
      <c r="M4" s="127">
        <v>87596</v>
      </c>
      <c r="N4" s="127">
        <f t="shared" ref="N4:N5" si="0">M4/100000</f>
        <v>0.87595999999999996</v>
      </c>
      <c r="O4" s="127">
        <v>8664</v>
      </c>
      <c r="P4" s="127">
        <f t="shared" ref="P4:P5" si="1">O4/100000</f>
        <v>8.6639999999999995E-2</v>
      </c>
      <c r="Q4" s="127">
        <v>96260</v>
      </c>
      <c r="R4" s="127">
        <f t="shared" ref="R4:R5" si="2">Q4/100000</f>
        <v>0.96260000000000001</v>
      </c>
      <c r="S4" s="127">
        <v>498</v>
      </c>
      <c r="T4" s="125" t="s">
        <v>386</v>
      </c>
    </row>
    <row r="5" spans="1:20" ht="29.25" thickBot="1">
      <c r="A5" s="139">
        <v>3</v>
      </c>
      <c r="B5" s="140" t="s">
        <v>565</v>
      </c>
      <c r="C5" s="140" t="s">
        <v>273</v>
      </c>
      <c r="D5" s="141"/>
      <c r="E5" s="141" t="s">
        <v>493</v>
      </c>
      <c r="F5" s="129">
        <v>20</v>
      </c>
      <c r="G5" s="125" t="s">
        <v>520</v>
      </c>
      <c r="H5" s="142" t="s">
        <v>566</v>
      </c>
      <c r="I5" s="142" t="s">
        <v>567</v>
      </c>
      <c r="J5" s="140" t="s">
        <v>568</v>
      </c>
      <c r="K5" s="129">
        <v>22.171664</v>
      </c>
      <c r="L5" s="129">
        <v>83.067212999999995</v>
      </c>
      <c r="M5" s="129">
        <v>333161</v>
      </c>
      <c r="N5" s="127">
        <f t="shared" si="0"/>
        <v>3.33161</v>
      </c>
      <c r="O5" s="129">
        <v>1631194</v>
      </c>
      <c r="P5" s="127">
        <f t="shared" si="1"/>
        <v>16.31194</v>
      </c>
      <c r="Q5" s="129">
        <v>1964355</v>
      </c>
      <c r="R5" s="127">
        <f t="shared" si="2"/>
        <v>19.643550000000001</v>
      </c>
      <c r="S5" s="129">
        <v>1893</v>
      </c>
      <c r="T5" s="125" t="s">
        <v>390</v>
      </c>
    </row>
  </sheetData>
  <mergeCells count="16">
    <mergeCell ref="F1:F2"/>
    <mergeCell ref="A1:A2"/>
    <mergeCell ref="B1:B2"/>
    <mergeCell ref="C1:C2"/>
    <mergeCell ref="D1:D2"/>
    <mergeCell ref="E1:E2"/>
    <mergeCell ref="O1:O2"/>
    <mergeCell ref="Q1:Q2"/>
    <mergeCell ref="S1:S2"/>
    <mergeCell ref="T1:T2"/>
    <mergeCell ref="G1:G2"/>
    <mergeCell ref="H1:H2"/>
    <mergeCell ref="I1:I2"/>
    <mergeCell ref="J1:J2"/>
    <mergeCell ref="K1:L1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 DPR Tenda  1 St Grate</vt:lpstr>
      <vt:lpstr>NREGA Data</vt:lpstr>
      <vt:lpstr>Calculation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dell</cp:lastModifiedBy>
  <dcterms:created xsi:type="dcterms:W3CDTF">2020-04-15T08:21:33Z</dcterms:created>
  <dcterms:modified xsi:type="dcterms:W3CDTF">2021-02-23T04:22:25Z</dcterms:modified>
</cp:coreProperties>
</file>