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nab Mitra\Desktop\"/>
    </mc:Choice>
  </mc:AlternateContent>
  <xr:revisionPtr revIDLastSave="0" documentId="13_ncr:1_{4E81413A-9CD7-480F-90CC-E08E9FEAA004}" xr6:coauthVersionLast="45" xr6:coauthVersionMax="45" xr10:uidLastSave="{00000000-0000-0000-0000-000000000000}"/>
  <bookViews>
    <workbookView xWindow="-108" yWindow="-108" windowWidth="23256" windowHeight="12576" xr2:uid="{6EC9AB33-F2C1-4775-B071-EB4D00357F09}"/>
  </bookViews>
  <sheets>
    <sheet name="Sheet1" sheetId="1" r:id="rId1"/>
    <sheet name="Sheet2" sheetId="2" r:id="rId2"/>
  </sheets>
  <definedNames>
    <definedName name="_xlnm._FilterDatabase" localSheetId="0" hidden="1">Sheet1!$B$72:$L$157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7" i="1" l="1"/>
  <c r="L147" i="1" s="1"/>
  <c r="K140" i="1"/>
  <c r="K134" i="1"/>
  <c r="L134" i="1" s="1"/>
  <c r="K133" i="1"/>
  <c r="L133" i="1" s="1"/>
  <c r="K142" i="1"/>
  <c r="L142" i="1" s="1"/>
  <c r="K141" i="1"/>
  <c r="L141" i="1" s="1"/>
  <c r="L140" i="1"/>
  <c r="L138" i="1"/>
  <c r="K138" i="1"/>
  <c r="L156" i="1"/>
  <c r="L155" i="1"/>
  <c r="L154" i="1"/>
  <c r="L153" i="1"/>
  <c r="L152" i="1"/>
  <c r="L151" i="1"/>
  <c r="L150" i="1"/>
  <c r="L149" i="1"/>
  <c r="L148" i="1"/>
  <c r="L146" i="1"/>
  <c r="L145" i="1"/>
  <c r="L144" i="1"/>
  <c r="L143" i="1"/>
  <c r="L139" i="1"/>
  <c r="L136" i="1"/>
  <c r="L137" i="1"/>
  <c r="L135" i="1"/>
  <c r="K156" i="1"/>
  <c r="K155" i="1"/>
  <c r="K154" i="1"/>
  <c r="K153" i="1"/>
  <c r="K152" i="1"/>
  <c r="K151" i="1"/>
  <c r="K150" i="1"/>
  <c r="K149" i="1"/>
  <c r="K148" i="1"/>
  <c r="K146" i="1"/>
  <c r="K145" i="1"/>
  <c r="K144" i="1"/>
  <c r="K143" i="1"/>
  <c r="K139" i="1"/>
  <c r="K137" i="1"/>
  <c r="K136" i="1"/>
  <c r="K135" i="1"/>
  <c r="L132" i="1"/>
  <c r="K132" i="1"/>
  <c r="K74" i="1" l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/>
  <c r="K103" i="1"/>
  <c r="L103" i="1" s="1"/>
  <c r="K104" i="1"/>
  <c r="L104" i="1" s="1"/>
  <c r="K105" i="1"/>
  <c r="L105" i="1" s="1"/>
  <c r="K107" i="1"/>
  <c r="L107" i="1" s="1"/>
  <c r="K108" i="1"/>
  <c r="L108" i="1" s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D62" i="1"/>
  <c r="L74" i="1" l="1"/>
  <c r="K157" i="1"/>
  <c r="L157" i="1"/>
  <c r="D19" i="1"/>
  <c r="D20" i="1"/>
  <c r="D12" i="1"/>
  <c r="D13" i="1" l="1"/>
</calcChain>
</file>

<file path=xl/sharedStrings.xml><?xml version="1.0" encoding="utf-8"?>
<sst xmlns="http://schemas.openxmlformats.org/spreadsheetml/2006/main" count="402" uniqueCount="195">
  <si>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</si>
  <si>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</si>
  <si>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</si>
  <si>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</si>
  <si>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</si>
  <si>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</si>
  <si>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</si>
  <si>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</si>
  <si>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</si>
  <si>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</si>
  <si>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</si>
  <si>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</si>
  <si>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</si>
  <si>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</si>
  <si>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</si>
  <si>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</si>
  <si>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</si>
  <si>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</si>
  <si>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</si>
  <si>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</si>
  <si>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</si>
  <si>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</si>
  <si>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</si>
  <si>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</si>
  <si>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</si>
  <si>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</si>
  <si>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</si>
  <si>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</si>
  <si>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</si>
  <si>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</si>
  <si>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</si>
  <si>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</si>
  <si>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</si>
  <si>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</si>
  <si>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</si>
  <si>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</si>
  <si>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</si>
  <si>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</si>
  <si>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</si>
  <si>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</si>
  <si>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</si>
  <si>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</si>
  <si>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</si>
  <si>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</si>
  <si>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</si>
  <si>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</si>
  <si>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</si>
  <si>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</si>
  <si>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</si>
  <si>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</si>
  <si>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</si>
  <si>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</si>
  <si>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</si>
  <si>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</si>
  <si>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</si>
  <si>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</si>
  <si>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</si>
  <si>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</si>
  <si>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</si>
  <si>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</si>
  <si>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</si>
  <si>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</si>
  <si>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</si>
  <si>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</si>
  <si>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</si>
  <si>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</si>
  <si>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</si>
  <si>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</si>
  <si>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</si>
  <si>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 xml:space="preserve">Existing  Water sources/ Structures </t>
  </si>
  <si>
    <t>Uttar Bastar Kanker</t>
  </si>
  <si>
    <t>Bhanupratappur</t>
  </si>
  <si>
    <t>Mnghra Nala</t>
  </si>
  <si>
    <t>Flows till February</t>
  </si>
  <si>
    <t>S.N.</t>
  </si>
  <si>
    <t>Applicant Name/ Community work</t>
  </si>
  <si>
    <t>Dimensions</t>
  </si>
  <si>
    <t>GPS COORDINATES</t>
  </si>
  <si>
    <t>Treated area (ha)</t>
  </si>
  <si>
    <t>Water conservation (ham)</t>
  </si>
  <si>
    <t>Length (m)</t>
  </si>
  <si>
    <t>Width (m)</t>
  </si>
  <si>
    <t>Depth (m)</t>
  </si>
  <si>
    <t>LAT</t>
  </si>
  <si>
    <t>LONG</t>
  </si>
  <si>
    <t>1 acre</t>
  </si>
  <si>
    <t>2 acre</t>
  </si>
  <si>
    <t>3 acre</t>
  </si>
  <si>
    <t>Farm Pond</t>
  </si>
  <si>
    <t>Land Levelling</t>
  </si>
  <si>
    <t>4E2B6A3</t>
  </si>
  <si>
    <t>500 m long</t>
  </si>
  <si>
    <t>Land Type</t>
  </si>
  <si>
    <t>Total Water Available (excluding losses)</t>
  </si>
  <si>
    <t>Water Fulfilled for use (in percentage)</t>
  </si>
  <si>
    <t>e DPR of Basla GP, Bhanupratappur, Chhattisgarh</t>
  </si>
  <si>
    <t>Basla</t>
  </si>
  <si>
    <t>Basla, Junwani</t>
  </si>
  <si>
    <t>75 nos.</t>
  </si>
  <si>
    <t>12 nos.</t>
  </si>
  <si>
    <t xml:space="preserve">4 nos. </t>
  </si>
  <si>
    <t>Plot No. (Khasra)</t>
  </si>
  <si>
    <t>Proposed land Use</t>
  </si>
  <si>
    <t>Bhagbati/Prabhuram</t>
  </si>
  <si>
    <t>20.236110.</t>
  </si>
  <si>
    <t>Manbati/Punesingh</t>
  </si>
  <si>
    <t>Jayanti/Ramdev</t>
  </si>
  <si>
    <t>Ramay/Mohpal</t>
  </si>
  <si>
    <t>Shyambai/Budhram</t>
  </si>
  <si>
    <t>81.023350.</t>
  </si>
  <si>
    <t>Laleshwari/Devlal</t>
  </si>
  <si>
    <t>Rajula/Ramsingh</t>
  </si>
  <si>
    <t>Jedibai/Amarsingh</t>
  </si>
  <si>
    <t>Koushalya/Ratiram</t>
  </si>
  <si>
    <t>81.028090.</t>
  </si>
  <si>
    <t>Shivkumari/Devsingh</t>
  </si>
  <si>
    <t>Devbati</t>
  </si>
  <si>
    <t>Fulkunwar</t>
  </si>
  <si>
    <t>Radhika</t>
  </si>
  <si>
    <t>Jogita</t>
  </si>
  <si>
    <t>81.026060.</t>
  </si>
  <si>
    <t>Kaneshwari</t>
  </si>
  <si>
    <t>81.028130.</t>
  </si>
  <si>
    <t>Chameshwari</t>
  </si>
  <si>
    <t>Sohantin</t>
  </si>
  <si>
    <t>Nainbati</t>
  </si>
  <si>
    <t>Well</t>
  </si>
  <si>
    <t>Nirmala</t>
  </si>
  <si>
    <t>Gangabai</t>
  </si>
  <si>
    <t>Bindabai</t>
  </si>
  <si>
    <t>Sabira</t>
  </si>
  <si>
    <t>Bhuneshwari</t>
  </si>
  <si>
    <t>Dayabati</t>
  </si>
  <si>
    <t>Sanwali</t>
  </si>
  <si>
    <t>Godawari</t>
  </si>
  <si>
    <t>Yshoda Nag</t>
  </si>
  <si>
    <t>Shyamkumari</t>
  </si>
  <si>
    <t>Jayntri</t>
  </si>
  <si>
    <t>Kunti</t>
  </si>
  <si>
    <t>Rajon</t>
  </si>
  <si>
    <t>Laxmi</t>
  </si>
  <si>
    <t>1.50 acre</t>
  </si>
  <si>
    <t>Rambai Gota</t>
  </si>
  <si>
    <t>81.056410.</t>
  </si>
  <si>
    <t>Sakun Kumra</t>
  </si>
  <si>
    <t>Jaybati Bhuarya</t>
  </si>
  <si>
    <t>20.561710.</t>
  </si>
  <si>
    <t>80.915240.</t>
  </si>
  <si>
    <t>Shantibai/Bhansingh</t>
  </si>
  <si>
    <t>20.253430.</t>
  </si>
  <si>
    <t>81.021170.</t>
  </si>
  <si>
    <t>Bhagbati</t>
  </si>
  <si>
    <t>Jayntin</t>
  </si>
  <si>
    <t>ShyamKumari</t>
  </si>
  <si>
    <t>Bineshari Nag</t>
  </si>
  <si>
    <t>Jaytri</t>
  </si>
  <si>
    <t>Sulochana</t>
  </si>
  <si>
    <t>Saraswati</t>
  </si>
  <si>
    <t>Urmila Tirsuniya</t>
  </si>
  <si>
    <t>Ummid Bhuarya</t>
  </si>
  <si>
    <t>Sumit Bhuarya</t>
  </si>
  <si>
    <t>81.053510.</t>
  </si>
  <si>
    <t>Type of Land</t>
  </si>
  <si>
    <t>Manotin/Bhaduram</t>
  </si>
  <si>
    <t>Upland</t>
  </si>
  <si>
    <t>Medium Upland</t>
  </si>
  <si>
    <t>maha/rajesingh</t>
  </si>
  <si>
    <t>dinesh/halalu</t>
  </si>
  <si>
    <t>Shersingh/Tingal</t>
  </si>
  <si>
    <t>Prabhuram/Mangalsingh</t>
  </si>
  <si>
    <t>Chandrika/Aedhoram</t>
  </si>
  <si>
    <t>Bhagatram/Ramsay</t>
  </si>
  <si>
    <t>Singaram/Pancham</t>
  </si>
  <si>
    <t>Santu/Shriram</t>
  </si>
  <si>
    <t>Barsay/Aayatram</t>
  </si>
  <si>
    <t>Sukhram/Mainu</t>
  </si>
  <si>
    <t>Rajwanbtin/Pratap</t>
  </si>
  <si>
    <t>Sukli/Jaypal</t>
  </si>
  <si>
    <t>Shahdev/Bhagatram</t>
  </si>
  <si>
    <t>Jagotin/Tijuram</t>
  </si>
  <si>
    <t>Nilam/Kanglu</t>
  </si>
  <si>
    <t>Dhirpal/Ali</t>
  </si>
  <si>
    <t>Gainti/Tilak</t>
  </si>
  <si>
    <t>Jagdev/Fagwa</t>
  </si>
  <si>
    <t>Mangau/Bahadur</t>
  </si>
  <si>
    <t>Jainlal/Fagwa</t>
  </si>
  <si>
    <t>Budharu/Mangal</t>
  </si>
  <si>
    <t>sajjanbai/santuram</t>
  </si>
  <si>
    <t>shravan/rajkumar</t>
  </si>
  <si>
    <t>Kattiram/ramprasad</t>
  </si>
  <si>
    <t>Rajuram/sonsingh</t>
  </si>
  <si>
    <t>1.5 acre</t>
  </si>
  <si>
    <t>Total</t>
  </si>
  <si>
    <t>20.533 Ha-m</t>
  </si>
  <si>
    <t>106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</si>
</sst>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11"/>
      <color theme="8" tint="-0.49998474074526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9" fontId="2" fillId="2" borderId="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0" xfId="0" applyFont="1" applyFill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4" fillId="2" borderId="5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2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12" fillId="0" borderId="1" xfId="1" applyFont="1" applyFill="1" applyBorder="1" applyAlignment="1" applyProtection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/>
    <xf numFmtId="0" fontId="7" fillId="0" borderId="18" xfId="0" applyFont="1" applyBorder="1" applyAlignment="1">
      <alignment horizontal="center" wrapText="1"/>
    </xf>
    <xf numFmtId="0" fontId="0" fillId="0" borderId="18" xfId="0" applyBorder="1" applyAlignment="1"/>
    <xf numFmtId="0" fontId="2" fillId="3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68616-0F36-4DBC-8E31-E0C0FABA4AA0}">
  <dimension ref="B1:L157"/>
  <sheetViews>
    <sheetView tabSelected="1" zoomScale="90" zoomScaleNormal="90" workbookViewId="0">
      <selection activeCell="P78" sqref="P78"/>
    </sheetView>
  </sheetViews>
  <sheetFormatPr defaultColWidth="9.109375" defaultRowHeight="13.8" x14ac:dyDescent="0.25"/>
  <cols>
    <col min="1" max="1" width="9.109375" style="1"/>
    <col min="2" max="2" width="4.33203125" style="21" customWidth="1"/>
    <col min="3" max="3" width="37.44140625" style="21" bestFit="1" customWidth="1"/>
    <col min="4" max="4" width="19.109375" style="21" customWidth="1"/>
    <col min="5" max="5" width="14.88671875" style="21" customWidth="1"/>
    <col min="6" max="6" width="17.109375" style="21" customWidth="1"/>
    <col min="7" max="7" width="9.109375" style="21"/>
    <col min="8" max="8" width="10.5546875" style="21" customWidth="1"/>
    <col min="9" max="9" width="10.33203125" style="21" customWidth="1"/>
    <col min="10" max="10" width="11" style="21" bestFit="1" customWidth="1"/>
    <col min="11" max="11" width="11" style="1" bestFit="1" customWidth="1"/>
    <col min="12" max="16384" width="9.109375" style="1"/>
  </cols>
  <sheetData>
    <row r="1" spans="2:10" ht="14.4" thickBot="1" x14ac:dyDescent="0.3">
      <c r="B1" s="63" t="s">
        <v>95</v>
      </c>
      <c r="C1" s="64"/>
      <c r="D1" s="64"/>
      <c r="E1" s="64"/>
      <c r="F1" s="64"/>
      <c r="G1" s="64"/>
      <c r="H1" s="17"/>
      <c r="I1" s="18"/>
      <c r="J1" s="19"/>
    </row>
    <row r="2" spans="2:10" x14ac:dyDescent="0.25">
      <c r="B2" s="6"/>
      <c r="C2" s="4"/>
      <c r="D2" s="4"/>
      <c r="E2" s="4"/>
      <c r="F2" s="4"/>
      <c r="G2" s="4"/>
      <c r="H2" s="4"/>
      <c r="I2" s="4"/>
      <c r="J2" s="5"/>
    </row>
    <row r="3" spans="2:10" ht="14.4" thickBot="1" x14ac:dyDescent="0.3">
      <c r="B3" s="6"/>
      <c r="C3" s="4"/>
      <c r="D3" s="62"/>
      <c r="E3" s="62"/>
      <c r="F3" s="62"/>
      <c r="G3" s="62"/>
      <c r="H3" s="62"/>
      <c r="I3" s="62"/>
      <c r="J3" s="5"/>
    </row>
    <row r="4" spans="2:10" x14ac:dyDescent="0.25">
      <c r="B4" s="22" t="s">
        <v>0</v>
      </c>
      <c r="C4" s="23" t="s">
        <v>1</v>
      </c>
      <c r="D4" s="13"/>
      <c r="E4" s="13"/>
      <c r="F4" s="13"/>
      <c r="G4" s="13"/>
      <c r="H4" s="13"/>
      <c r="I4" s="13"/>
      <c r="J4" s="14"/>
    </row>
    <row r="5" spans="2:10" ht="20.100000000000001" customHeight="1" x14ac:dyDescent="0.25">
      <c r="B5" s="3"/>
      <c r="C5" s="2" t="s">
        <v>49</v>
      </c>
      <c r="D5" s="2" t="s">
        <v>90</v>
      </c>
      <c r="E5" s="2"/>
      <c r="F5" s="2"/>
      <c r="G5" s="2"/>
      <c r="H5" s="2"/>
      <c r="I5" s="2"/>
      <c r="J5" s="5"/>
    </row>
    <row r="6" spans="2:10" ht="20.100000000000001" customHeight="1" x14ac:dyDescent="0.25">
      <c r="B6" s="3"/>
      <c r="C6" s="2" t="s">
        <v>2</v>
      </c>
      <c r="D6" s="2" t="s">
        <v>70</v>
      </c>
      <c r="E6" s="2"/>
      <c r="F6" s="2"/>
      <c r="G6" s="2"/>
      <c r="H6" s="2"/>
      <c r="I6" s="2"/>
      <c r="J6" s="5"/>
    </row>
    <row r="7" spans="2:10" ht="20.100000000000001" customHeight="1" x14ac:dyDescent="0.25">
      <c r="B7" s="3"/>
      <c r="C7" s="2" t="s">
        <v>3</v>
      </c>
      <c r="D7" s="2" t="s">
        <v>71</v>
      </c>
      <c r="E7" s="2"/>
      <c r="F7" s="2"/>
      <c r="G7" s="2"/>
      <c r="H7" s="2"/>
      <c r="I7" s="2"/>
      <c r="J7" s="5"/>
    </row>
    <row r="8" spans="2:10" ht="20.100000000000001" customHeight="1" x14ac:dyDescent="0.25">
      <c r="B8" s="3"/>
      <c r="C8" s="2" t="s">
        <v>4</v>
      </c>
      <c r="D8" s="2" t="s">
        <v>96</v>
      </c>
      <c r="E8" s="2"/>
      <c r="F8" s="2"/>
      <c r="G8" s="2"/>
      <c r="H8" s="2"/>
      <c r="I8" s="2"/>
      <c r="J8" s="5"/>
    </row>
    <row r="9" spans="2:10" ht="20.100000000000001" customHeight="1" thickBot="1" x14ac:dyDescent="0.3">
      <c r="B9" s="11"/>
      <c r="C9" s="12" t="s">
        <v>50</v>
      </c>
      <c r="D9" s="65" t="s">
        <v>97</v>
      </c>
      <c r="E9" s="65"/>
      <c r="F9" s="65"/>
      <c r="G9" s="65"/>
      <c r="H9" s="65"/>
      <c r="I9" s="65"/>
      <c r="J9" s="10"/>
    </row>
    <row r="10" spans="2:10" ht="14.4" thickBot="1" x14ac:dyDescent="0.3">
      <c r="B10" s="6"/>
      <c r="C10" s="4"/>
      <c r="D10" s="4"/>
      <c r="E10" s="4"/>
      <c r="F10" s="4"/>
      <c r="G10" s="4"/>
      <c r="H10" s="4"/>
      <c r="I10" s="4"/>
      <c r="J10" s="5"/>
    </row>
    <row r="11" spans="2:10" ht="20.100000000000001" customHeight="1" x14ac:dyDescent="0.25">
      <c r="B11" s="22" t="s">
        <v>5</v>
      </c>
      <c r="C11" s="23" t="s">
        <v>6</v>
      </c>
      <c r="D11" s="13"/>
      <c r="E11" s="13"/>
      <c r="F11" s="13"/>
      <c r="G11" s="13"/>
      <c r="H11" s="13"/>
      <c r="I11" s="13"/>
      <c r="J11" s="14"/>
    </row>
    <row r="12" spans="2:10" ht="20.100000000000001" customHeight="1" x14ac:dyDescent="0.25">
      <c r="B12" s="3"/>
      <c r="C12" s="2" t="s">
        <v>7</v>
      </c>
      <c r="D12" s="2">
        <f>923.93+391.36</f>
        <v>1315.29</v>
      </c>
      <c r="E12" s="2"/>
      <c r="F12" s="2"/>
      <c r="G12" s="2"/>
      <c r="H12" s="2"/>
      <c r="I12" s="2"/>
      <c r="J12" s="5"/>
    </row>
    <row r="13" spans="2:10" ht="20.100000000000001" customHeight="1" x14ac:dyDescent="0.25">
      <c r="B13" s="3"/>
      <c r="C13" s="2" t="s">
        <v>8</v>
      </c>
      <c r="D13" s="2">
        <f>AVERAGE(1193+1181.8+1165.2+974.3+1289.2)/5</f>
        <v>1160.7</v>
      </c>
      <c r="E13" s="2"/>
      <c r="F13" s="2"/>
      <c r="G13" s="2"/>
      <c r="H13" s="2"/>
      <c r="I13" s="2"/>
      <c r="J13" s="5"/>
    </row>
    <row r="14" spans="2:10" ht="20.100000000000001" customHeight="1" x14ac:dyDescent="0.25">
      <c r="B14" s="3"/>
      <c r="C14" s="2" t="s">
        <v>9</v>
      </c>
      <c r="D14" s="2" t="s">
        <v>32</v>
      </c>
      <c r="E14" s="2"/>
      <c r="F14" s="2"/>
      <c r="G14" s="2"/>
      <c r="H14" s="2"/>
      <c r="I14" s="2"/>
      <c r="J14" s="5"/>
    </row>
    <row r="15" spans="2:10" ht="20.100000000000001" customHeight="1" x14ac:dyDescent="0.25">
      <c r="B15" s="3"/>
      <c r="C15" s="2" t="s">
        <v>10</v>
      </c>
      <c r="D15" s="29" t="s">
        <v>31</v>
      </c>
      <c r="E15" s="2"/>
      <c r="F15" s="2"/>
      <c r="G15" s="2"/>
      <c r="H15" s="2"/>
      <c r="I15" s="2"/>
      <c r="J15" s="5"/>
    </row>
    <row r="16" spans="2:10" ht="20.100000000000001" customHeight="1" x14ac:dyDescent="0.25">
      <c r="B16" s="3"/>
      <c r="C16" s="2" t="s">
        <v>39</v>
      </c>
      <c r="D16" s="2" t="s">
        <v>72</v>
      </c>
      <c r="E16" s="2" t="s">
        <v>91</v>
      </c>
      <c r="F16" s="61" t="s">
        <v>73</v>
      </c>
      <c r="G16" s="61"/>
      <c r="H16" s="61"/>
      <c r="I16" s="61"/>
      <c r="J16" s="5"/>
    </row>
    <row r="17" spans="2:10" ht="20.100000000000001" customHeight="1" thickBot="1" x14ac:dyDescent="0.3">
      <c r="B17" s="3"/>
      <c r="C17" s="2"/>
      <c r="D17" s="2"/>
      <c r="E17" s="2"/>
      <c r="F17" s="2"/>
      <c r="G17" s="2"/>
      <c r="H17" s="2"/>
      <c r="I17" s="2"/>
      <c r="J17" s="5"/>
    </row>
    <row r="18" spans="2:10" ht="20.100000000000001" customHeight="1" x14ac:dyDescent="0.25">
      <c r="B18" s="24" t="s">
        <v>13</v>
      </c>
      <c r="C18" s="25" t="s">
        <v>55</v>
      </c>
      <c r="D18" s="15"/>
      <c r="E18" s="16"/>
      <c r="F18" s="16"/>
      <c r="G18" s="16"/>
      <c r="H18" s="16"/>
      <c r="I18" s="16"/>
      <c r="J18" s="14"/>
    </row>
    <row r="19" spans="2:10" ht="20.100000000000001" customHeight="1" x14ac:dyDescent="0.25">
      <c r="B19" s="6"/>
      <c r="C19" s="2" t="s">
        <v>11</v>
      </c>
      <c r="D19" s="2">
        <f>1313+274</f>
        <v>1587</v>
      </c>
      <c r="E19" s="4"/>
      <c r="F19" s="4"/>
      <c r="G19" s="4"/>
      <c r="H19" s="4"/>
      <c r="I19" s="4"/>
      <c r="J19" s="5"/>
    </row>
    <row r="20" spans="2:10" ht="20.100000000000001" customHeight="1" x14ac:dyDescent="0.25">
      <c r="B20" s="6"/>
      <c r="C20" s="2" t="s">
        <v>56</v>
      </c>
      <c r="D20" s="2">
        <f>254+54</f>
        <v>308</v>
      </c>
      <c r="E20" s="4"/>
      <c r="F20" s="4"/>
      <c r="G20" s="4"/>
      <c r="H20" s="4"/>
      <c r="I20" s="4"/>
      <c r="J20" s="5"/>
    </row>
    <row r="21" spans="2:10" ht="20.100000000000001" customHeight="1" x14ac:dyDescent="0.25">
      <c r="B21" s="6"/>
      <c r="C21" s="2" t="s">
        <v>12</v>
      </c>
      <c r="D21" s="2">
        <v>840</v>
      </c>
      <c r="E21" s="4"/>
      <c r="F21" s="4"/>
      <c r="G21" s="4"/>
      <c r="H21" s="4"/>
      <c r="I21" s="4"/>
      <c r="J21" s="5"/>
    </row>
    <row r="22" spans="2:10" ht="20.100000000000001" customHeight="1" thickBot="1" x14ac:dyDescent="0.3">
      <c r="B22" s="8"/>
      <c r="C22" s="12" t="s">
        <v>34</v>
      </c>
      <c r="D22" s="12">
        <v>165</v>
      </c>
      <c r="E22" s="9"/>
      <c r="F22" s="9"/>
      <c r="G22" s="9"/>
      <c r="H22" s="9"/>
      <c r="I22" s="9"/>
      <c r="J22" s="10"/>
    </row>
    <row r="23" spans="2:10" ht="24.9" customHeight="1" x14ac:dyDescent="0.25">
      <c r="B23" s="26" t="s">
        <v>14</v>
      </c>
      <c r="C23" s="27" t="s">
        <v>57</v>
      </c>
      <c r="D23" s="16"/>
      <c r="E23" s="16"/>
      <c r="F23" s="16"/>
      <c r="G23" s="16"/>
      <c r="H23" s="16"/>
      <c r="I23" s="16"/>
      <c r="J23" s="14"/>
    </row>
    <row r="24" spans="2:10" ht="35.1" customHeight="1" x14ac:dyDescent="0.25">
      <c r="B24" s="6"/>
      <c r="C24" s="2" t="s">
        <v>51</v>
      </c>
      <c r="D24" s="2">
        <v>327</v>
      </c>
      <c r="E24" s="4"/>
      <c r="F24" s="4"/>
      <c r="G24" s="4"/>
      <c r="H24" s="4"/>
      <c r="I24" s="4"/>
      <c r="J24" s="5"/>
    </row>
    <row r="25" spans="2:10" ht="35.1" customHeight="1" x14ac:dyDescent="0.25">
      <c r="B25" s="6"/>
      <c r="C25" s="2" t="s">
        <v>52</v>
      </c>
      <c r="D25" s="2">
        <v>28572</v>
      </c>
      <c r="E25" s="4"/>
      <c r="F25" s="4"/>
      <c r="G25" s="4"/>
      <c r="H25" s="4"/>
      <c r="I25" s="4"/>
      <c r="J25" s="5"/>
    </row>
    <row r="26" spans="2:10" ht="60" customHeight="1" x14ac:dyDescent="0.25">
      <c r="B26" s="6"/>
      <c r="C26" s="2" t="s">
        <v>46</v>
      </c>
      <c r="D26" s="2">
        <v>145</v>
      </c>
      <c r="E26" s="4"/>
      <c r="F26" s="4"/>
      <c r="G26" s="4"/>
      <c r="H26" s="4"/>
      <c r="I26" s="4"/>
      <c r="J26" s="5"/>
    </row>
    <row r="27" spans="2:10" ht="60" customHeight="1" x14ac:dyDescent="0.25">
      <c r="B27" s="6"/>
      <c r="C27" s="2" t="s">
        <v>48</v>
      </c>
      <c r="D27" s="2">
        <v>52.17</v>
      </c>
      <c r="E27" s="4"/>
      <c r="F27" s="4"/>
      <c r="G27" s="4"/>
      <c r="H27" s="4"/>
      <c r="I27" s="4"/>
      <c r="J27" s="5"/>
    </row>
    <row r="28" spans="2:10" ht="60" customHeight="1" thickBot="1" x14ac:dyDescent="0.3">
      <c r="B28" s="8"/>
      <c r="C28" s="12" t="s">
        <v>47</v>
      </c>
      <c r="D28" s="12">
        <v>92.62</v>
      </c>
      <c r="E28" s="9"/>
      <c r="F28" s="9"/>
      <c r="G28" s="9"/>
      <c r="H28" s="9"/>
      <c r="I28" s="9"/>
      <c r="J28" s="10"/>
    </row>
    <row r="29" spans="2:10" ht="14.4" thickBot="1" x14ac:dyDescent="0.3">
      <c r="B29" s="6"/>
      <c r="C29" s="4"/>
      <c r="D29" s="4"/>
      <c r="E29" s="4"/>
      <c r="F29" s="4"/>
      <c r="G29" s="4"/>
      <c r="H29" s="4"/>
      <c r="I29" s="4"/>
      <c r="J29" s="5"/>
    </row>
    <row r="30" spans="2:10" ht="20.100000000000001" customHeight="1" x14ac:dyDescent="0.25">
      <c r="B30" s="24" t="s">
        <v>23</v>
      </c>
      <c r="C30" s="25" t="s">
        <v>15</v>
      </c>
      <c r="D30" s="16"/>
      <c r="E30" s="16"/>
      <c r="F30" s="16"/>
      <c r="G30" s="16"/>
      <c r="H30" s="16"/>
      <c r="I30" s="16"/>
      <c r="J30" s="14"/>
    </row>
    <row r="31" spans="2:10" ht="20.100000000000001" customHeight="1" x14ac:dyDescent="0.25">
      <c r="B31" s="6"/>
      <c r="C31" s="2" t="s">
        <v>16</v>
      </c>
      <c r="D31" s="2">
        <v>394.9</v>
      </c>
      <c r="E31" s="4"/>
      <c r="F31" s="4"/>
      <c r="G31" s="4"/>
      <c r="H31" s="4"/>
      <c r="I31" s="4"/>
      <c r="J31" s="5"/>
    </row>
    <row r="32" spans="2:10" ht="20.100000000000001" customHeight="1" x14ac:dyDescent="0.25">
      <c r="B32" s="6"/>
      <c r="C32" s="2" t="s">
        <v>17</v>
      </c>
      <c r="D32" s="2">
        <v>0.6</v>
      </c>
      <c r="E32" s="4"/>
      <c r="F32" s="4"/>
      <c r="G32" s="4"/>
      <c r="H32" s="4"/>
      <c r="I32" s="4"/>
      <c r="J32" s="5"/>
    </row>
    <row r="33" spans="2:10" ht="20.100000000000001" customHeight="1" x14ac:dyDescent="0.25">
      <c r="B33" s="6"/>
      <c r="C33" s="2" t="s">
        <v>18</v>
      </c>
      <c r="D33" s="2">
        <v>122.5</v>
      </c>
      <c r="E33" s="4"/>
      <c r="F33" s="4"/>
      <c r="G33" s="4"/>
      <c r="H33" s="4"/>
      <c r="I33" s="4"/>
      <c r="J33" s="5"/>
    </row>
    <row r="34" spans="2:10" ht="20.100000000000001" customHeight="1" x14ac:dyDescent="0.25">
      <c r="B34" s="6"/>
      <c r="C34" s="2" t="s">
        <v>19</v>
      </c>
      <c r="D34" s="2">
        <v>179.6</v>
      </c>
      <c r="E34" s="4"/>
      <c r="F34" s="4"/>
      <c r="G34" s="4"/>
      <c r="H34" s="4"/>
      <c r="I34" s="4"/>
      <c r="J34" s="5"/>
    </row>
    <row r="35" spans="2:10" ht="20.100000000000001" customHeight="1" x14ac:dyDescent="0.25">
      <c r="B35" s="6"/>
      <c r="C35" s="2" t="s">
        <v>20</v>
      </c>
      <c r="D35" s="2">
        <v>6.6</v>
      </c>
      <c r="E35" s="4"/>
      <c r="F35" s="4"/>
      <c r="G35" s="4"/>
      <c r="H35" s="4"/>
      <c r="I35" s="4"/>
      <c r="J35" s="5"/>
    </row>
    <row r="36" spans="2:10" ht="20.100000000000001" customHeight="1" x14ac:dyDescent="0.25">
      <c r="B36" s="6"/>
      <c r="C36" s="2" t="s">
        <v>21</v>
      </c>
      <c r="D36" s="2">
        <v>0</v>
      </c>
      <c r="E36" s="4"/>
      <c r="F36" s="4"/>
      <c r="G36" s="4"/>
      <c r="H36" s="4"/>
      <c r="I36" s="4"/>
      <c r="J36" s="5"/>
    </row>
    <row r="37" spans="2:10" ht="20.100000000000001" customHeight="1" thickBot="1" x14ac:dyDescent="0.3">
      <c r="B37" s="8"/>
      <c r="C37" s="12" t="s">
        <v>22</v>
      </c>
      <c r="D37" s="12">
        <v>118.5</v>
      </c>
      <c r="E37" s="9"/>
      <c r="F37" s="9"/>
      <c r="G37" s="9"/>
      <c r="H37" s="9"/>
      <c r="I37" s="9"/>
      <c r="J37" s="10"/>
    </row>
    <row r="38" spans="2:10" ht="14.4" thickBot="1" x14ac:dyDescent="0.3">
      <c r="B38" s="6"/>
      <c r="C38" s="4"/>
      <c r="D38" s="4"/>
      <c r="E38" s="4"/>
      <c r="F38" s="4"/>
      <c r="G38" s="4"/>
      <c r="H38" s="4"/>
      <c r="I38" s="4"/>
      <c r="J38" s="5"/>
    </row>
    <row r="39" spans="2:10" x14ac:dyDescent="0.25">
      <c r="B39" s="24" t="s">
        <v>28</v>
      </c>
      <c r="C39" s="25" t="s">
        <v>24</v>
      </c>
      <c r="D39" s="20"/>
      <c r="E39" s="16"/>
      <c r="F39" s="16"/>
      <c r="G39" s="16"/>
      <c r="H39" s="16"/>
      <c r="I39" s="16"/>
      <c r="J39" s="14"/>
    </row>
    <row r="40" spans="2:10" ht="20.100000000000001" customHeight="1" x14ac:dyDescent="0.25">
      <c r="B40" s="6"/>
      <c r="C40" s="2" t="s">
        <v>25</v>
      </c>
      <c r="D40" s="2">
        <v>179.6</v>
      </c>
      <c r="E40" s="4"/>
      <c r="F40" s="4"/>
      <c r="G40" s="4"/>
      <c r="H40" s="4"/>
      <c r="I40" s="4"/>
      <c r="J40" s="5"/>
    </row>
    <row r="41" spans="2:10" ht="20.100000000000001" customHeight="1" x14ac:dyDescent="0.25">
      <c r="B41" s="6"/>
      <c r="C41" s="2" t="s">
        <v>26</v>
      </c>
      <c r="D41" s="2">
        <v>723.41</v>
      </c>
      <c r="E41" s="4"/>
      <c r="F41" s="4"/>
      <c r="G41" s="4"/>
      <c r="H41" s="4"/>
      <c r="I41" s="4"/>
      <c r="J41" s="5"/>
    </row>
    <row r="42" spans="2:10" ht="20.100000000000001" customHeight="1" x14ac:dyDescent="0.25">
      <c r="B42" s="6"/>
      <c r="C42" s="2" t="s">
        <v>33</v>
      </c>
      <c r="D42" s="2">
        <v>460.35</v>
      </c>
      <c r="E42" s="4"/>
      <c r="F42" s="4"/>
      <c r="G42" s="4"/>
      <c r="H42" s="4"/>
      <c r="I42" s="4"/>
      <c r="J42" s="5"/>
    </row>
    <row r="43" spans="2:10" ht="20.100000000000001" customHeight="1" x14ac:dyDescent="0.25">
      <c r="B43" s="6"/>
      <c r="C43" s="2" t="s">
        <v>62</v>
      </c>
      <c r="D43" s="2">
        <v>131.53</v>
      </c>
      <c r="E43" s="4"/>
      <c r="F43" s="4"/>
      <c r="G43" s="4"/>
      <c r="H43" s="4"/>
      <c r="I43" s="4"/>
      <c r="J43" s="5"/>
    </row>
    <row r="44" spans="2:10" ht="20.100000000000001" customHeight="1" thickBot="1" x14ac:dyDescent="0.3">
      <c r="B44" s="8"/>
      <c r="C44" s="12" t="s">
        <v>27</v>
      </c>
      <c r="D44" s="30">
        <v>0</v>
      </c>
      <c r="E44" s="9"/>
      <c r="F44" s="9"/>
      <c r="G44" s="9"/>
      <c r="H44" s="9"/>
      <c r="I44" s="9"/>
      <c r="J44" s="10"/>
    </row>
    <row r="45" spans="2:10" ht="14.4" thickBot="1" x14ac:dyDescent="0.3">
      <c r="B45" s="6"/>
      <c r="C45" s="4"/>
      <c r="D45" s="4"/>
      <c r="E45" s="4"/>
      <c r="F45" s="4"/>
      <c r="G45" s="4"/>
      <c r="H45" s="4"/>
      <c r="I45" s="4"/>
      <c r="J45" s="5"/>
    </row>
    <row r="46" spans="2:10" x14ac:dyDescent="0.25">
      <c r="B46" s="24" t="s">
        <v>35</v>
      </c>
      <c r="C46" s="25" t="s">
        <v>69</v>
      </c>
      <c r="D46" s="28"/>
      <c r="E46" s="16"/>
      <c r="F46" s="16"/>
      <c r="G46" s="16"/>
      <c r="H46" s="16"/>
      <c r="I46" s="16"/>
      <c r="J46" s="14"/>
    </row>
    <row r="47" spans="2:10" ht="20.100000000000001" customHeight="1" x14ac:dyDescent="0.25">
      <c r="B47" s="6"/>
      <c r="C47" s="2" t="s">
        <v>61</v>
      </c>
      <c r="D47" s="2" t="s">
        <v>98</v>
      </c>
      <c r="E47" s="29"/>
      <c r="F47" s="4"/>
      <c r="G47" s="4"/>
      <c r="H47" s="4"/>
      <c r="I47" s="4"/>
      <c r="J47" s="5"/>
    </row>
    <row r="48" spans="2:10" ht="20.100000000000001" customHeight="1" x14ac:dyDescent="0.25">
      <c r="B48" s="6"/>
      <c r="C48" s="2" t="s">
        <v>44</v>
      </c>
      <c r="D48" s="2" t="s">
        <v>99</v>
      </c>
      <c r="E48" s="4"/>
      <c r="F48" s="4"/>
      <c r="G48" s="4"/>
      <c r="H48" s="4"/>
      <c r="I48" s="4"/>
      <c r="J48" s="5"/>
    </row>
    <row r="49" spans="2:10" ht="20.100000000000001" customHeight="1" x14ac:dyDescent="0.25">
      <c r="B49" s="6"/>
      <c r="C49" s="2" t="s">
        <v>45</v>
      </c>
      <c r="D49" s="2" t="s">
        <v>100</v>
      </c>
      <c r="E49" s="4"/>
      <c r="F49" s="4"/>
      <c r="G49" s="4"/>
      <c r="H49" s="4"/>
      <c r="I49" s="4"/>
      <c r="J49" s="5"/>
    </row>
    <row r="50" spans="2:10" ht="20.100000000000001" customHeight="1" thickBot="1" x14ac:dyDescent="0.3">
      <c r="B50" s="8"/>
      <c r="C50" s="9"/>
      <c r="D50" s="9"/>
      <c r="E50" s="9"/>
      <c r="F50" s="9"/>
      <c r="G50" s="9"/>
      <c r="H50" s="9"/>
      <c r="I50" s="9"/>
      <c r="J50" s="10"/>
    </row>
    <row r="51" spans="2:10" ht="14.4" thickBot="1" x14ac:dyDescent="0.3">
      <c r="B51" s="6"/>
      <c r="C51" s="4"/>
      <c r="D51" s="4"/>
      <c r="E51" s="4"/>
      <c r="F51" s="4"/>
      <c r="G51" s="4"/>
      <c r="H51" s="4"/>
      <c r="I51" s="4"/>
      <c r="J51" s="5"/>
    </row>
    <row r="52" spans="2:10" x14ac:dyDescent="0.25">
      <c r="B52" s="22" t="s">
        <v>42</v>
      </c>
      <c r="C52" s="23" t="s">
        <v>40</v>
      </c>
      <c r="D52" s="13"/>
      <c r="E52" s="13"/>
      <c r="F52" s="13"/>
      <c r="G52" s="13"/>
      <c r="H52" s="13"/>
      <c r="I52" s="13"/>
      <c r="J52" s="14"/>
    </row>
    <row r="53" spans="2:10" ht="30" customHeight="1" x14ac:dyDescent="0.25">
      <c r="B53" s="3"/>
      <c r="C53" s="2" t="s">
        <v>58</v>
      </c>
      <c r="D53" s="7">
        <v>0.72</v>
      </c>
      <c r="E53" s="2"/>
      <c r="F53" s="2"/>
      <c r="G53" s="2"/>
      <c r="H53" s="2"/>
      <c r="I53" s="2"/>
      <c r="J53" s="5"/>
    </row>
    <row r="54" spans="2:10" ht="30" customHeight="1" x14ac:dyDescent="0.25">
      <c r="B54" s="3"/>
      <c r="C54" s="2" t="s">
        <v>59</v>
      </c>
      <c r="D54" s="7">
        <v>0.08</v>
      </c>
      <c r="E54" s="2"/>
      <c r="F54" s="2"/>
      <c r="G54" s="2"/>
      <c r="H54" s="2"/>
      <c r="I54" s="2"/>
      <c r="J54" s="5"/>
    </row>
    <row r="55" spans="2:10" ht="30" customHeight="1" x14ac:dyDescent="0.25">
      <c r="B55" s="3"/>
      <c r="C55" s="2" t="s">
        <v>60</v>
      </c>
      <c r="D55" s="7">
        <v>0.18</v>
      </c>
      <c r="E55" s="2"/>
      <c r="F55" s="2"/>
      <c r="G55" s="2"/>
      <c r="H55" s="2"/>
      <c r="I55" s="2"/>
      <c r="J55" s="5"/>
    </row>
    <row r="56" spans="2:10" x14ac:dyDescent="0.25">
      <c r="B56" s="3"/>
      <c r="C56" s="2" t="s">
        <v>53</v>
      </c>
      <c r="D56" s="7">
        <v>0.01</v>
      </c>
      <c r="E56" s="2"/>
      <c r="F56" s="2"/>
      <c r="G56" s="2"/>
      <c r="H56" s="2"/>
      <c r="I56" s="2"/>
      <c r="J56" s="5"/>
    </row>
    <row r="57" spans="2:10" x14ac:dyDescent="0.25">
      <c r="B57" s="3"/>
      <c r="C57" s="2" t="s">
        <v>41</v>
      </c>
      <c r="D57" s="7">
        <v>0.01</v>
      </c>
      <c r="E57" s="2"/>
      <c r="F57" s="2"/>
      <c r="G57" s="2"/>
      <c r="H57" s="2"/>
      <c r="I57" s="2"/>
      <c r="J57" s="5"/>
    </row>
    <row r="58" spans="2:10" ht="14.4" thickBot="1" x14ac:dyDescent="0.3">
      <c r="B58" s="8"/>
      <c r="C58" s="9"/>
      <c r="D58" s="9"/>
      <c r="E58" s="9"/>
      <c r="F58" s="9"/>
      <c r="G58" s="9"/>
      <c r="H58" s="9"/>
      <c r="I58" s="9"/>
      <c r="J58" s="10"/>
    </row>
    <row r="59" spans="2:10" ht="30" customHeight="1" x14ac:dyDescent="0.25">
      <c r="B59" s="24" t="s">
        <v>43</v>
      </c>
      <c r="C59" s="25" t="s">
        <v>29</v>
      </c>
      <c r="D59" s="16"/>
      <c r="E59" s="16"/>
      <c r="F59" s="16"/>
      <c r="G59" s="16"/>
      <c r="H59" s="16"/>
      <c r="I59" s="16"/>
      <c r="J59" s="14"/>
    </row>
    <row r="60" spans="2:10" ht="30" customHeight="1" x14ac:dyDescent="0.25">
      <c r="B60" s="6"/>
      <c r="C60" s="2" t="s">
        <v>65</v>
      </c>
      <c r="D60" s="2">
        <v>59.5</v>
      </c>
      <c r="E60" s="4"/>
      <c r="F60" s="4"/>
      <c r="G60" s="4"/>
      <c r="H60" s="4"/>
      <c r="I60" s="4"/>
      <c r="J60" s="5"/>
    </row>
    <row r="61" spans="2:10" ht="39.9" customHeight="1" x14ac:dyDescent="0.25">
      <c r="B61" s="6"/>
      <c r="C61" s="2" t="s">
        <v>66</v>
      </c>
      <c r="D61" s="2">
        <v>13.55</v>
      </c>
      <c r="E61" s="4"/>
      <c r="F61" s="4"/>
      <c r="G61" s="4"/>
      <c r="H61" s="4"/>
      <c r="I61" s="4"/>
      <c r="J61" s="5"/>
    </row>
    <row r="62" spans="2:10" ht="14.4" thickBot="1" x14ac:dyDescent="0.3">
      <c r="B62" s="8"/>
      <c r="C62" s="12" t="s">
        <v>67</v>
      </c>
      <c r="D62" s="12">
        <f>D60-D61</f>
        <v>45.95</v>
      </c>
      <c r="E62" s="9"/>
      <c r="F62" s="9"/>
      <c r="G62" s="9"/>
      <c r="H62" s="9"/>
      <c r="I62" s="9"/>
      <c r="J62" s="10"/>
    </row>
    <row r="63" spans="2:10" ht="14.4" thickBot="1" x14ac:dyDescent="0.3">
      <c r="B63" s="6"/>
      <c r="C63" s="2"/>
      <c r="D63" s="2"/>
      <c r="E63" s="2"/>
      <c r="F63" s="4"/>
      <c r="G63" s="4"/>
      <c r="H63" s="4"/>
      <c r="I63" s="4"/>
      <c r="J63" s="5"/>
    </row>
    <row r="64" spans="2:10" ht="60" customHeight="1" x14ac:dyDescent="0.25">
      <c r="B64" s="24" t="s">
        <v>63</v>
      </c>
      <c r="C64" s="25" t="s">
        <v>36</v>
      </c>
      <c r="D64" s="16"/>
      <c r="E64" s="16"/>
      <c r="F64" s="16"/>
      <c r="G64" s="16"/>
      <c r="H64" s="16"/>
      <c r="I64" s="16"/>
      <c r="J64" s="14"/>
    </row>
    <row r="65" spans="2:12" x14ac:dyDescent="0.25">
      <c r="B65" s="36"/>
      <c r="C65" s="44" t="s">
        <v>93</v>
      </c>
      <c r="D65" s="40" t="s">
        <v>193</v>
      </c>
      <c r="E65" s="4"/>
      <c r="F65" s="4"/>
      <c r="G65" s="4"/>
      <c r="H65" s="4"/>
      <c r="I65" s="4"/>
      <c r="J65" s="5"/>
    </row>
    <row r="66" spans="2:12" ht="22.8" customHeight="1" x14ac:dyDescent="0.25">
      <c r="B66" s="6"/>
      <c r="C66" s="37" t="s">
        <v>94</v>
      </c>
      <c r="D66" s="41">
        <v>0.44600000000000001</v>
      </c>
      <c r="E66" s="4"/>
      <c r="F66" s="4"/>
      <c r="G66" s="4"/>
      <c r="H66" s="4"/>
      <c r="I66" s="4"/>
      <c r="J66" s="5"/>
    </row>
    <row r="67" spans="2:12" x14ac:dyDescent="0.25">
      <c r="B67" s="6"/>
      <c r="C67" s="38" t="s">
        <v>54</v>
      </c>
      <c r="D67" s="42">
        <v>45.25</v>
      </c>
      <c r="E67" s="4"/>
      <c r="F67" s="4"/>
      <c r="G67" s="4"/>
      <c r="H67" s="4"/>
      <c r="I67" s="4"/>
      <c r="J67" s="5"/>
    </row>
    <row r="68" spans="2:12" x14ac:dyDescent="0.25">
      <c r="B68" s="6"/>
      <c r="C68" s="38" t="s">
        <v>37</v>
      </c>
      <c r="D68" s="42">
        <v>8.5299999999999994</v>
      </c>
      <c r="E68" s="4"/>
      <c r="F68" s="4"/>
      <c r="G68" s="4"/>
      <c r="H68" s="4"/>
      <c r="I68" s="4"/>
      <c r="J68" s="5"/>
    </row>
    <row r="69" spans="2:12" ht="28.2" thickBot="1" x14ac:dyDescent="0.3">
      <c r="B69" s="8"/>
      <c r="C69" s="39" t="s">
        <v>68</v>
      </c>
      <c r="D69" s="43" t="s">
        <v>194</v>
      </c>
      <c r="E69" s="9"/>
      <c r="F69" s="9"/>
      <c r="G69" s="9"/>
      <c r="H69" s="9"/>
      <c r="I69" s="9"/>
      <c r="J69" s="10"/>
    </row>
    <row r="70" spans="2:12" ht="14.4" thickBot="1" x14ac:dyDescent="0.3">
      <c r="B70" s="6"/>
      <c r="C70" s="4"/>
      <c r="D70" s="4"/>
      <c r="E70" s="4"/>
      <c r="F70" s="4"/>
      <c r="G70" s="4"/>
      <c r="H70" s="4"/>
      <c r="I70" s="4"/>
      <c r="J70" s="5"/>
    </row>
    <row r="71" spans="2:12" ht="15" customHeight="1" thickBot="1" x14ac:dyDescent="0.3">
      <c r="B71" s="35" t="s">
        <v>64</v>
      </c>
      <c r="C71" s="66" t="s">
        <v>30</v>
      </c>
      <c r="D71" s="67"/>
      <c r="E71" s="67"/>
      <c r="F71" s="67"/>
      <c r="G71" s="67"/>
      <c r="H71" s="67"/>
      <c r="I71" s="67"/>
      <c r="J71" s="67"/>
      <c r="K71" s="67"/>
      <c r="L71" s="68"/>
    </row>
    <row r="72" spans="2:12" x14ac:dyDescent="0.25">
      <c r="B72" s="56" t="s">
        <v>74</v>
      </c>
      <c r="C72" s="56" t="s">
        <v>75</v>
      </c>
      <c r="D72" s="70" t="s">
        <v>162</v>
      </c>
      <c r="E72" s="56" t="s">
        <v>38</v>
      </c>
      <c r="F72" s="71" t="s">
        <v>76</v>
      </c>
      <c r="G72" s="71"/>
      <c r="H72" s="71"/>
      <c r="I72" s="57" t="s">
        <v>77</v>
      </c>
      <c r="J72" s="59"/>
      <c r="K72" s="56" t="s">
        <v>78</v>
      </c>
      <c r="L72" s="56" t="s">
        <v>79</v>
      </c>
    </row>
    <row r="73" spans="2:12" ht="27.6" x14ac:dyDescent="0.25">
      <c r="B73" s="56"/>
      <c r="C73" s="56"/>
      <c r="D73" s="72"/>
      <c r="E73" s="56"/>
      <c r="F73" s="45" t="s">
        <v>80</v>
      </c>
      <c r="G73" s="45" t="s">
        <v>81</v>
      </c>
      <c r="H73" s="45" t="s">
        <v>82</v>
      </c>
      <c r="I73" s="45" t="s">
        <v>83</v>
      </c>
      <c r="J73" s="45" t="s">
        <v>84</v>
      </c>
      <c r="K73" s="56"/>
      <c r="L73" s="56"/>
    </row>
    <row r="74" spans="2:12" x14ac:dyDescent="0.25">
      <c r="B74" s="46">
        <v>1</v>
      </c>
      <c r="C74" s="47" t="s">
        <v>163</v>
      </c>
      <c r="D74" s="69" t="s">
        <v>164</v>
      </c>
      <c r="E74" s="46" t="s">
        <v>89</v>
      </c>
      <c r="F74" s="56" t="s">
        <v>86</v>
      </c>
      <c r="G74" s="56"/>
      <c r="H74" s="56"/>
      <c r="I74" s="46">
        <v>20.242308999999999</v>
      </c>
      <c r="J74" s="46">
        <v>81.090976999999995</v>
      </c>
      <c r="K74" s="46">
        <f>2/2.5</f>
        <v>0.8</v>
      </c>
      <c r="L74" s="46">
        <f>K74*1.1*0.65</f>
        <v>0.57200000000000006</v>
      </c>
    </row>
    <row r="75" spans="2:12" x14ac:dyDescent="0.25">
      <c r="B75" s="46">
        <v>2</v>
      </c>
      <c r="C75" s="47" t="s">
        <v>103</v>
      </c>
      <c r="D75" s="52" t="s">
        <v>165</v>
      </c>
      <c r="E75" s="46" t="s">
        <v>89</v>
      </c>
      <c r="F75" s="56" t="s">
        <v>85</v>
      </c>
      <c r="G75" s="56"/>
      <c r="H75" s="56"/>
      <c r="I75" s="46" t="s">
        <v>104</v>
      </c>
      <c r="J75" s="46">
        <v>81.026933999999997</v>
      </c>
      <c r="K75" s="46">
        <f>1/2.5</f>
        <v>0.4</v>
      </c>
      <c r="L75" s="46">
        <f t="shared" ref="L75:L91" si="0">K75*1.1*0.65</f>
        <v>0.28600000000000003</v>
      </c>
    </row>
    <row r="76" spans="2:12" x14ac:dyDescent="0.25">
      <c r="B76" s="46">
        <v>3</v>
      </c>
      <c r="C76" s="47" t="s">
        <v>105</v>
      </c>
      <c r="D76" s="69" t="s">
        <v>164</v>
      </c>
      <c r="E76" s="46" t="s">
        <v>89</v>
      </c>
      <c r="F76" s="56" t="s">
        <v>86</v>
      </c>
      <c r="G76" s="56"/>
      <c r="H76" s="56"/>
      <c r="I76" s="46">
        <v>20.234145000000002</v>
      </c>
      <c r="J76" s="46">
        <v>81.024728999999994</v>
      </c>
      <c r="K76" s="46">
        <f>2/2.5</f>
        <v>0.8</v>
      </c>
      <c r="L76" s="46">
        <f t="shared" si="0"/>
        <v>0.57200000000000006</v>
      </c>
    </row>
    <row r="77" spans="2:12" x14ac:dyDescent="0.25">
      <c r="B77" s="46">
        <v>4</v>
      </c>
      <c r="C77" s="47" t="s">
        <v>106</v>
      </c>
      <c r="D77" s="69" t="s">
        <v>164</v>
      </c>
      <c r="E77" s="46" t="s">
        <v>89</v>
      </c>
      <c r="F77" s="56" t="s">
        <v>86</v>
      </c>
      <c r="G77" s="56"/>
      <c r="H77" s="56"/>
      <c r="I77" s="46">
        <v>20.227689999999999</v>
      </c>
      <c r="J77" s="46">
        <v>81.054644999999994</v>
      </c>
      <c r="K77" s="46">
        <f>2/2.5</f>
        <v>0.8</v>
      </c>
      <c r="L77" s="46">
        <f t="shared" si="0"/>
        <v>0.57200000000000006</v>
      </c>
    </row>
    <row r="78" spans="2:12" x14ac:dyDescent="0.25">
      <c r="B78" s="46">
        <v>5</v>
      </c>
      <c r="C78" s="47" t="s">
        <v>107</v>
      </c>
      <c r="D78" s="69" t="s">
        <v>165</v>
      </c>
      <c r="E78" s="46" t="s">
        <v>89</v>
      </c>
      <c r="F78" s="56" t="s">
        <v>85</v>
      </c>
      <c r="G78" s="56"/>
      <c r="H78" s="56"/>
      <c r="I78" s="46">
        <v>20.240424000000001</v>
      </c>
      <c r="J78" s="46">
        <v>81.021412999999995</v>
      </c>
      <c r="K78" s="46">
        <f>1/2.5</f>
        <v>0.4</v>
      </c>
      <c r="L78" s="46">
        <f t="shared" si="0"/>
        <v>0.28600000000000003</v>
      </c>
    </row>
    <row r="79" spans="2:12" x14ac:dyDescent="0.25">
      <c r="B79" s="46">
        <v>6</v>
      </c>
      <c r="C79" s="47" t="s">
        <v>108</v>
      </c>
      <c r="D79" s="69" t="s">
        <v>165</v>
      </c>
      <c r="E79" s="46" t="s">
        <v>89</v>
      </c>
      <c r="F79" s="56" t="s">
        <v>85</v>
      </c>
      <c r="G79" s="56"/>
      <c r="H79" s="56"/>
      <c r="I79" s="46">
        <v>20.241225</v>
      </c>
      <c r="J79" s="46" t="s">
        <v>109</v>
      </c>
      <c r="K79" s="46">
        <f>1/2.5</f>
        <v>0.4</v>
      </c>
      <c r="L79" s="46">
        <f t="shared" si="0"/>
        <v>0.28600000000000003</v>
      </c>
    </row>
    <row r="80" spans="2:12" x14ac:dyDescent="0.25">
      <c r="B80" s="46">
        <v>7</v>
      </c>
      <c r="C80" s="47" t="s">
        <v>110</v>
      </c>
      <c r="D80" s="69" t="s">
        <v>165</v>
      </c>
      <c r="E80" s="46" t="s">
        <v>89</v>
      </c>
      <c r="F80" s="57" t="s">
        <v>85</v>
      </c>
      <c r="G80" s="58"/>
      <c r="H80" s="59"/>
      <c r="I80" s="46">
        <v>20.246758</v>
      </c>
      <c r="J80" s="46">
        <v>81.026336000000001</v>
      </c>
      <c r="K80" s="46">
        <f>1/2.5</f>
        <v>0.4</v>
      </c>
      <c r="L80" s="46">
        <f t="shared" si="0"/>
        <v>0.28600000000000003</v>
      </c>
    </row>
    <row r="81" spans="2:12" x14ac:dyDescent="0.25">
      <c r="B81" s="46">
        <v>8</v>
      </c>
      <c r="C81" s="47" t="s">
        <v>111</v>
      </c>
      <c r="D81" s="69" t="s">
        <v>165</v>
      </c>
      <c r="E81" s="46" t="s">
        <v>89</v>
      </c>
      <c r="F81" s="56" t="s">
        <v>85</v>
      </c>
      <c r="G81" s="56"/>
      <c r="H81" s="56"/>
      <c r="I81" s="46">
        <v>20.248389</v>
      </c>
      <c r="J81" s="46">
        <v>81.023416999999995</v>
      </c>
      <c r="K81" s="46">
        <f>1/2.5</f>
        <v>0.4</v>
      </c>
      <c r="L81" s="46">
        <f t="shared" si="0"/>
        <v>0.28600000000000003</v>
      </c>
    </row>
    <row r="82" spans="2:12" x14ac:dyDescent="0.25">
      <c r="B82" s="46">
        <v>9</v>
      </c>
      <c r="C82" s="48" t="s">
        <v>112</v>
      </c>
      <c r="D82" s="69" t="s">
        <v>164</v>
      </c>
      <c r="E82" s="49" t="s">
        <v>89</v>
      </c>
      <c r="F82" s="56" t="s">
        <v>86</v>
      </c>
      <c r="G82" s="56"/>
      <c r="H82" s="56"/>
      <c r="I82" s="50">
        <v>20.252718999999999</v>
      </c>
      <c r="J82" s="34">
        <v>81.023049</v>
      </c>
      <c r="K82" s="34">
        <f>2/2.5</f>
        <v>0.8</v>
      </c>
      <c r="L82" s="46">
        <f t="shared" si="0"/>
        <v>0.57200000000000006</v>
      </c>
    </row>
    <row r="83" spans="2:12" ht="15.6" x14ac:dyDescent="0.25">
      <c r="B83" s="46">
        <v>10</v>
      </c>
      <c r="C83" s="31" t="s">
        <v>113</v>
      </c>
      <c r="D83" s="69" t="s">
        <v>164</v>
      </c>
      <c r="E83" s="51" t="s">
        <v>89</v>
      </c>
      <c r="F83" s="56" t="s">
        <v>86</v>
      </c>
      <c r="G83" s="56"/>
      <c r="H83" s="56"/>
      <c r="I83" s="34">
        <v>20.252127000000002</v>
      </c>
      <c r="J83" s="34" t="s">
        <v>114</v>
      </c>
      <c r="K83" s="34">
        <f>2/2.5</f>
        <v>0.8</v>
      </c>
      <c r="L83" s="46">
        <f t="shared" si="0"/>
        <v>0.57200000000000006</v>
      </c>
    </row>
    <row r="84" spans="2:12" ht="15.6" x14ac:dyDescent="0.25">
      <c r="B84" s="46">
        <v>11</v>
      </c>
      <c r="C84" s="31" t="s">
        <v>115</v>
      </c>
      <c r="D84" s="69" t="s">
        <v>165</v>
      </c>
      <c r="E84" s="51" t="s">
        <v>89</v>
      </c>
      <c r="F84" s="56" t="s">
        <v>85</v>
      </c>
      <c r="G84" s="56"/>
      <c r="H84" s="56"/>
      <c r="I84" s="34">
        <v>20.246359000000002</v>
      </c>
      <c r="J84" s="34">
        <v>81.026947000000007</v>
      </c>
      <c r="K84" s="34">
        <f>1/2.5</f>
        <v>0.4</v>
      </c>
      <c r="L84" s="46">
        <f t="shared" si="0"/>
        <v>0.28600000000000003</v>
      </c>
    </row>
    <row r="85" spans="2:12" ht="15.6" x14ac:dyDescent="0.25">
      <c r="B85" s="46">
        <v>12</v>
      </c>
      <c r="C85" s="31" t="s">
        <v>116</v>
      </c>
      <c r="D85" s="69" t="s">
        <v>164</v>
      </c>
      <c r="E85" s="51" t="s">
        <v>89</v>
      </c>
      <c r="F85" s="56" t="s">
        <v>87</v>
      </c>
      <c r="G85" s="56"/>
      <c r="H85" s="56"/>
      <c r="I85" s="34">
        <v>20.262426000000001</v>
      </c>
      <c r="J85" s="34">
        <v>81.025152000000006</v>
      </c>
      <c r="K85" s="34">
        <f>3/2.5</f>
        <v>1.2</v>
      </c>
      <c r="L85" s="46">
        <f t="shared" si="0"/>
        <v>0.8580000000000001</v>
      </c>
    </row>
    <row r="86" spans="2:12" ht="15.6" x14ac:dyDescent="0.25">
      <c r="B86" s="46">
        <v>13</v>
      </c>
      <c r="C86" s="31" t="s">
        <v>117</v>
      </c>
      <c r="D86" s="69" t="s">
        <v>165</v>
      </c>
      <c r="E86" s="51" t="s">
        <v>89</v>
      </c>
      <c r="F86" s="56" t="s">
        <v>85</v>
      </c>
      <c r="G86" s="56"/>
      <c r="H86" s="56"/>
      <c r="I86" s="34">
        <v>20.261137999999999</v>
      </c>
      <c r="J86" s="34">
        <v>81.022424999999998</v>
      </c>
      <c r="K86" s="34">
        <f>1/2.5</f>
        <v>0.4</v>
      </c>
      <c r="L86" s="46">
        <f t="shared" si="0"/>
        <v>0.28600000000000003</v>
      </c>
    </row>
    <row r="87" spans="2:12" ht="15.6" x14ac:dyDescent="0.25">
      <c r="B87" s="46">
        <v>14</v>
      </c>
      <c r="C87" s="31" t="s">
        <v>118</v>
      </c>
      <c r="D87" s="69" t="s">
        <v>164</v>
      </c>
      <c r="E87" s="51" t="s">
        <v>89</v>
      </c>
      <c r="F87" s="56" t="s">
        <v>86</v>
      </c>
      <c r="G87" s="56"/>
      <c r="H87" s="56"/>
      <c r="I87" s="34">
        <v>20.261008</v>
      </c>
      <c r="J87" s="34">
        <v>81.025266000000002</v>
      </c>
      <c r="K87" s="34">
        <f>2/2.5</f>
        <v>0.8</v>
      </c>
      <c r="L87" s="46">
        <f t="shared" si="0"/>
        <v>0.57200000000000006</v>
      </c>
    </row>
    <row r="88" spans="2:12" ht="15.6" x14ac:dyDescent="0.25">
      <c r="B88" s="46">
        <v>15</v>
      </c>
      <c r="C88" s="31" t="s">
        <v>119</v>
      </c>
      <c r="D88" s="69" t="s">
        <v>165</v>
      </c>
      <c r="E88" s="51" t="s">
        <v>89</v>
      </c>
      <c r="F88" s="56" t="s">
        <v>85</v>
      </c>
      <c r="G88" s="56"/>
      <c r="H88" s="56"/>
      <c r="I88" s="34">
        <v>20.261291</v>
      </c>
      <c r="J88" s="34" t="s">
        <v>120</v>
      </c>
      <c r="K88" s="34">
        <f>1/2.5</f>
        <v>0.4</v>
      </c>
      <c r="L88" s="46">
        <f t="shared" si="0"/>
        <v>0.28600000000000003</v>
      </c>
    </row>
    <row r="89" spans="2:12" ht="15.6" x14ac:dyDescent="0.25">
      <c r="B89" s="46">
        <v>16</v>
      </c>
      <c r="C89" s="31" t="s">
        <v>121</v>
      </c>
      <c r="D89" s="69" t="s">
        <v>165</v>
      </c>
      <c r="E89" s="51" t="s">
        <v>89</v>
      </c>
      <c r="F89" s="56" t="s">
        <v>85</v>
      </c>
      <c r="G89" s="56"/>
      <c r="H89" s="56"/>
      <c r="I89" s="34">
        <v>20.261462000000002</v>
      </c>
      <c r="J89" s="34" t="s">
        <v>122</v>
      </c>
      <c r="K89" s="34">
        <f>1/2.5</f>
        <v>0.4</v>
      </c>
      <c r="L89" s="46">
        <f t="shared" si="0"/>
        <v>0.28600000000000003</v>
      </c>
    </row>
    <row r="90" spans="2:12" ht="15.6" x14ac:dyDescent="0.25">
      <c r="B90" s="46">
        <v>17</v>
      </c>
      <c r="C90" s="31" t="s">
        <v>123</v>
      </c>
      <c r="D90" s="69" t="s">
        <v>165</v>
      </c>
      <c r="E90" s="51" t="s">
        <v>89</v>
      </c>
      <c r="F90" s="56" t="s">
        <v>85</v>
      </c>
      <c r="G90" s="56"/>
      <c r="H90" s="56"/>
      <c r="I90" s="34">
        <v>20.261246</v>
      </c>
      <c r="J90" s="34">
        <v>81.028115999999997</v>
      </c>
      <c r="K90" s="34">
        <f>1/2.5</f>
        <v>0.4</v>
      </c>
      <c r="L90" s="46">
        <f t="shared" si="0"/>
        <v>0.28600000000000003</v>
      </c>
    </row>
    <row r="91" spans="2:12" ht="15.6" x14ac:dyDescent="0.25">
      <c r="B91" s="46">
        <v>18</v>
      </c>
      <c r="C91" s="31" t="s">
        <v>124</v>
      </c>
      <c r="D91" s="69" t="s">
        <v>165</v>
      </c>
      <c r="E91" s="51" t="s">
        <v>89</v>
      </c>
      <c r="F91" s="56" t="s">
        <v>85</v>
      </c>
      <c r="G91" s="56"/>
      <c r="H91" s="56"/>
      <c r="I91" s="34">
        <v>20.262053999999999</v>
      </c>
      <c r="J91" s="34">
        <v>81.027776000000003</v>
      </c>
      <c r="K91" s="34">
        <f>1/2.5</f>
        <v>0.4</v>
      </c>
      <c r="L91" s="46">
        <f t="shared" si="0"/>
        <v>0.28600000000000003</v>
      </c>
    </row>
    <row r="92" spans="2:12" ht="15.6" x14ac:dyDescent="0.25">
      <c r="B92" s="46">
        <v>19</v>
      </c>
      <c r="C92" s="31" t="s">
        <v>125</v>
      </c>
      <c r="D92" s="69" t="s">
        <v>165</v>
      </c>
      <c r="E92" s="51" t="s">
        <v>126</v>
      </c>
      <c r="F92" s="60"/>
      <c r="G92" s="60"/>
      <c r="H92" s="60"/>
      <c r="I92" s="34">
        <v>20.258875</v>
      </c>
      <c r="J92" s="34">
        <v>81.029708999999997</v>
      </c>
      <c r="K92" s="53"/>
      <c r="L92" s="54"/>
    </row>
    <row r="93" spans="2:12" ht="15.6" x14ac:dyDescent="0.25">
      <c r="B93" s="46">
        <v>20</v>
      </c>
      <c r="C93" s="31" t="s">
        <v>127</v>
      </c>
      <c r="D93" s="69" t="s">
        <v>164</v>
      </c>
      <c r="E93" s="51" t="s">
        <v>89</v>
      </c>
      <c r="F93" s="56" t="s">
        <v>85</v>
      </c>
      <c r="G93" s="56"/>
      <c r="H93" s="56"/>
      <c r="I93" s="34">
        <v>20.256898</v>
      </c>
      <c r="J93" s="34">
        <v>81.081601000000006</v>
      </c>
      <c r="K93" s="34">
        <f>1/2.5</f>
        <v>0.4</v>
      </c>
      <c r="L93" s="46">
        <f>K93*1.1*0.65</f>
        <v>0.28600000000000003</v>
      </c>
    </row>
    <row r="94" spans="2:12" ht="15.6" x14ac:dyDescent="0.25">
      <c r="B94" s="46">
        <v>21</v>
      </c>
      <c r="C94" s="31" t="s">
        <v>128</v>
      </c>
      <c r="D94" s="69" t="s">
        <v>164</v>
      </c>
      <c r="E94" s="51" t="s">
        <v>89</v>
      </c>
      <c r="F94" s="56" t="s">
        <v>86</v>
      </c>
      <c r="G94" s="56"/>
      <c r="H94" s="56"/>
      <c r="I94" s="34">
        <v>20.267115</v>
      </c>
      <c r="J94" s="34">
        <v>81.020011999999994</v>
      </c>
      <c r="K94" s="34">
        <f>1/2.5</f>
        <v>0.4</v>
      </c>
      <c r="L94" s="46">
        <f t="shared" ref="L94:L100" si="1">K94*1.1*0.65</f>
        <v>0.28600000000000003</v>
      </c>
    </row>
    <row r="95" spans="2:12" ht="15.6" x14ac:dyDescent="0.25">
      <c r="B95" s="46">
        <v>22</v>
      </c>
      <c r="C95" s="31" t="s">
        <v>129</v>
      </c>
      <c r="D95" s="69" t="s">
        <v>164</v>
      </c>
      <c r="E95" s="51" t="s">
        <v>89</v>
      </c>
      <c r="F95" s="56" t="s">
        <v>86</v>
      </c>
      <c r="G95" s="56"/>
      <c r="H95" s="56"/>
      <c r="I95" s="34">
        <v>20.266278</v>
      </c>
      <c r="J95" s="34">
        <v>81.018918999999997</v>
      </c>
      <c r="K95" s="34">
        <f>2/2.5</f>
        <v>0.8</v>
      </c>
      <c r="L95" s="46">
        <f t="shared" si="1"/>
        <v>0.57200000000000006</v>
      </c>
    </row>
    <row r="96" spans="2:12" ht="15.6" x14ac:dyDescent="0.25">
      <c r="B96" s="46">
        <v>23</v>
      </c>
      <c r="C96" s="31" t="s">
        <v>130</v>
      </c>
      <c r="D96" s="69" t="s">
        <v>164</v>
      </c>
      <c r="E96" s="51" t="s">
        <v>89</v>
      </c>
      <c r="F96" s="56" t="s">
        <v>85</v>
      </c>
      <c r="G96" s="56"/>
      <c r="H96" s="56"/>
      <c r="I96" s="34">
        <v>20.267668</v>
      </c>
      <c r="J96" s="34">
        <v>81.021709000000001</v>
      </c>
      <c r="K96" s="34">
        <f>1/2.5</f>
        <v>0.4</v>
      </c>
      <c r="L96" s="46">
        <f t="shared" si="1"/>
        <v>0.28600000000000003</v>
      </c>
    </row>
    <row r="97" spans="2:12" ht="15.6" x14ac:dyDescent="0.25">
      <c r="B97" s="46">
        <v>24</v>
      </c>
      <c r="C97" s="31" t="s">
        <v>131</v>
      </c>
      <c r="D97" s="69" t="s">
        <v>164</v>
      </c>
      <c r="E97" s="51" t="s">
        <v>89</v>
      </c>
      <c r="F97" s="56" t="s">
        <v>86</v>
      </c>
      <c r="G97" s="56"/>
      <c r="H97" s="56"/>
      <c r="I97" s="34">
        <v>20.266103999999999</v>
      </c>
      <c r="J97" s="34">
        <v>81.017863000000006</v>
      </c>
      <c r="K97" s="34">
        <f>2/2.5</f>
        <v>0.8</v>
      </c>
      <c r="L97" s="46">
        <f t="shared" si="1"/>
        <v>0.57200000000000006</v>
      </c>
    </row>
    <row r="98" spans="2:12" ht="15.6" x14ac:dyDescent="0.25">
      <c r="B98" s="46">
        <v>25</v>
      </c>
      <c r="C98" s="31" t="s">
        <v>132</v>
      </c>
      <c r="D98" s="69" t="s">
        <v>164</v>
      </c>
      <c r="E98" s="51" t="s">
        <v>89</v>
      </c>
      <c r="F98" s="56" t="s">
        <v>86</v>
      </c>
      <c r="G98" s="56"/>
      <c r="H98" s="56"/>
      <c r="I98" s="34">
        <v>20.259478000000001</v>
      </c>
      <c r="J98" s="34">
        <v>81.024450999999999</v>
      </c>
      <c r="K98" s="34">
        <f>2/2.5</f>
        <v>0.8</v>
      </c>
      <c r="L98" s="46">
        <f t="shared" si="1"/>
        <v>0.57200000000000006</v>
      </c>
    </row>
    <row r="99" spans="2:12" ht="15.6" x14ac:dyDescent="0.25">
      <c r="B99" s="46">
        <v>26</v>
      </c>
      <c r="C99" s="31" t="s">
        <v>133</v>
      </c>
      <c r="D99" s="69" t="s">
        <v>164</v>
      </c>
      <c r="E99" s="51" t="s">
        <v>89</v>
      </c>
      <c r="F99" s="56" t="s">
        <v>85</v>
      </c>
      <c r="G99" s="56"/>
      <c r="H99" s="56"/>
      <c r="I99" s="34">
        <v>20.264333000000001</v>
      </c>
      <c r="J99" s="34">
        <v>81.028785999999997</v>
      </c>
      <c r="K99" s="34">
        <f>1/2.5</f>
        <v>0.4</v>
      </c>
      <c r="L99" s="46">
        <f t="shared" si="1"/>
        <v>0.28600000000000003</v>
      </c>
    </row>
    <row r="100" spans="2:12" ht="15.6" x14ac:dyDescent="0.25">
      <c r="B100" s="46">
        <v>27</v>
      </c>
      <c r="C100" s="31" t="s">
        <v>134</v>
      </c>
      <c r="D100" s="69" t="s">
        <v>164</v>
      </c>
      <c r="E100" s="51" t="s">
        <v>89</v>
      </c>
      <c r="F100" s="56" t="s">
        <v>85</v>
      </c>
      <c r="G100" s="56"/>
      <c r="H100" s="56"/>
      <c r="I100" s="34">
        <v>20.264647</v>
      </c>
      <c r="J100" s="34">
        <v>81.028700999999998</v>
      </c>
      <c r="K100" s="34">
        <f>1/2.5</f>
        <v>0.4</v>
      </c>
      <c r="L100" s="46">
        <f t="shared" si="1"/>
        <v>0.28600000000000003</v>
      </c>
    </row>
    <row r="101" spans="2:12" ht="15.6" x14ac:dyDescent="0.25">
      <c r="B101" s="46">
        <v>28</v>
      </c>
      <c r="C101" s="31" t="s">
        <v>135</v>
      </c>
      <c r="D101" s="69" t="s">
        <v>164</v>
      </c>
      <c r="E101" s="32" t="s">
        <v>89</v>
      </c>
      <c r="F101" s="56" t="s">
        <v>86</v>
      </c>
      <c r="G101" s="56"/>
      <c r="H101" s="56"/>
      <c r="I101" s="34">
        <v>20.270416000000001</v>
      </c>
      <c r="J101" s="34">
        <v>81035057</v>
      </c>
      <c r="K101" s="34">
        <f>2/2.5</f>
        <v>0.8</v>
      </c>
      <c r="L101" s="46">
        <f>K101*1.1</f>
        <v>0.88000000000000012</v>
      </c>
    </row>
    <row r="102" spans="2:12" ht="15.6" x14ac:dyDescent="0.25">
      <c r="B102" s="46">
        <v>29</v>
      </c>
      <c r="C102" s="31" t="s">
        <v>136</v>
      </c>
      <c r="D102" s="69" t="s">
        <v>165</v>
      </c>
      <c r="E102" s="51" t="s">
        <v>89</v>
      </c>
      <c r="F102" s="56" t="s">
        <v>85</v>
      </c>
      <c r="G102" s="56"/>
      <c r="H102" s="56"/>
      <c r="I102" s="34">
        <v>20.304314000000002</v>
      </c>
      <c r="J102" s="34">
        <v>81.067358999999996</v>
      </c>
      <c r="K102" s="34">
        <f>1/2.5</f>
        <v>0.4</v>
      </c>
      <c r="L102" s="46">
        <f>K102*1.1</f>
        <v>0.44000000000000006</v>
      </c>
    </row>
    <row r="103" spans="2:12" ht="15.6" x14ac:dyDescent="0.25">
      <c r="B103" s="46">
        <v>30</v>
      </c>
      <c r="C103" s="31" t="s">
        <v>137</v>
      </c>
      <c r="D103" s="69" t="s">
        <v>164</v>
      </c>
      <c r="E103" s="51" t="s">
        <v>89</v>
      </c>
      <c r="F103" s="56" t="s">
        <v>85</v>
      </c>
      <c r="G103" s="56"/>
      <c r="H103" s="56"/>
      <c r="I103" s="34">
        <v>20.258434999999999</v>
      </c>
      <c r="J103" s="34">
        <v>81.049205000000001</v>
      </c>
      <c r="K103" s="34">
        <f>1/2.5</f>
        <v>0.4</v>
      </c>
      <c r="L103" s="46">
        <f>K103*1.1</f>
        <v>0.44000000000000006</v>
      </c>
    </row>
    <row r="104" spans="2:12" ht="15.6" x14ac:dyDescent="0.25">
      <c r="B104" s="46">
        <v>31</v>
      </c>
      <c r="C104" s="31" t="s">
        <v>138</v>
      </c>
      <c r="D104" s="69" t="s">
        <v>165</v>
      </c>
      <c r="E104" s="51" t="s">
        <v>89</v>
      </c>
      <c r="F104" s="56" t="s">
        <v>85</v>
      </c>
      <c r="G104" s="56"/>
      <c r="H104" s="56"/>
      <c r="I104" s="34">
        <v>20.258918999999999</v>
      </c>
      <c r="J104" s="34">
        <v>81.075006999999999</v>
      </c>
      <c r="K104" s="34">
        <f>1/2.5</f>
        <v>0.4</v>
      </c>
      <c r="L104" s="46">
        <f>K104*1.1</f>
        <v>0.44000000000000006</v>
      </c>
    </row>
    <row r="105" spans="2:12" ht="15.6" x14ac:dyDescent="0.25">
      <c r="B105" s="46">
        <v>32</v>
      </c>
      <c r="C105" s="31" t="s">
        <v>139</v>
      </c>
      <c r="D105" s="69" t="s">
        <v>164</v>
      </c>
      <c r="E105" s="51" t="s">
        <v>89</v>
      </c>
      <c r="F105" s="56" t="s">
        <v>85</v>
      </c>
      <c r="G105" s="56"/>
      <c r="H105" s="56"/>
      <c r="I105" s="34">
        <v>20.257411999999999</v>
      </c>
      <c r="J105" s="34">
        <v>81.055369999999996</v>
      </c>
      <c r="K105" s="34">
        <f>1/2.5</f>
        <v>0.4</v>
      </c>
      <c r="L105" s="46">
        <f>K105*1.1</f>
        <v>0.44000000000000006</v>
      </c>
    </row>
    <row r="106" spans="2:12" ht="15.6" x14ac:dyDescent="0.25">
      <c r="B106" s="46">
        <v>33</v>
      </c>
      <c r="C106" s="31" t="s">
        <v>138</v>
      </c>
      <c r="D106" s="69" t="s">
        <v>164</v>
      </c>
      <c r="E106" s="32" t="s">
        <v>126</v>
      </c>
      <c r="F106" s="60"/>
      <c r="G106" s="60"/>
      <c r="H106" s="60"/>
      <c r="I106" s="34">
        <v>20.25826</v>
      </c>
      <c r="J106" s="34">
        <v>81.074394999999996</v>
      </c>
      <c r="K106" s="53"/>
      <c r="L106" s="54"/>
    </row>
    <row r="107" spans="2:12" ht="15.6" x14ac:dyDescent="0.25">
      <c r="B107" s="46">
        <v>34</v>
      </c>
      <c r="C107" s="31" t="s">
        <v>140</v>
      </c>
      <c r="D107" s="69" t="s">
        <v>164</v>
      </c>
      <c r="E107" s="51" t="s">
        <v>89</v>
      </c>
      <c r="F107" s="56" t="s">
        <v>141</v>
      </c>
      <c r="G107" s="56"/>
      <c r="H107" s="56"/>
      <c r="I107" s="34">
        <v>20.261264000000001</v>
      </c>
      <c r="J107" s="34">
        <v>81.054117000000005</v>
      </c>
      <c r="K107" s="34">
        <f>1.5/2.5</f>
        <v>0.6</v>
      </c>
      <c r="L107" s="46">
        <f>K107*1.1</f>
        <v>0.66</v>
      </c>
    </row>
    <row r="108" spans="2:12" ht="15.6" x14ac:dyDescent="0.25">
      <c r="B108" s="46">
        <v>35</v>
      </c>
      <c r="C108" s="31" t="s">
        <v>142</v>
      </c>
      <c r="D108" s="69" t="s">
        <v>165</v>
      </c>
      <c r="E108" s="51" t="s">
        <v>89</v>
      </c>
      <c r="F108" s="56" t="s">
        <v>85</v>
      </c>
      <c r="G108" s="56"/>
      <c r="H108" s="56"/>
      <c r="I108" s="34">
        <v>20.267049</v>
      </c>
      <c r="J108" s="34" t="s">
        <v>143</v>
      </c>
      <c r="K108" s="34">
        <f t="shared" ref="K108:K122" si="2">1/2.5</f>
        <v>0.4</v>
      </c>
      <c r="L108" s="46">
        <f>K108*1.1</f>
        <v>0.44000000000000006</v>
      </c>
    </row>
    <row r="109" spans="2:12" ht="15.6" x14ac:dyDescent="0.25">
      <c r="B109" s="46">
        <v>36</v>
      </c>
      <c r="C109" s="31" t="s">
        <v>144</v>
      </c>
      <c r="D109" s="69" t="s">
        <v>165</v>
      </c>
      <c r="E109" s="51" t="s">
        <v>88</v>
      </c>
      <c r="F109" s="33">
        <v>25</v>
      </c>
      <c r="G109" s="33">
        <v>25</v>
      </c>
      <c r="H109" s="33">
        <v>3</v>
      </c>
      <c r="I109" s="34">
        <v>20.278036</v>
      </c>
      <c r="J109" s="34">
        <v>81.054845</v>
      </c>
      <c r="K109" s="34">
        <f t="shared" si="2"/>
        <v>0.4</v>
      </c>
      <c r="L109" s="34">
        <f>Sheet1!F109*Sheet1!G109*Sheet1!H109/10000</f>
        <v>0.1875</v>
      </c>
    </row>
    <row r="110" spans="2:12" ht="15.6" x14ac:dyDescent="0.25">
      <c r="B110" s="46">
        <v>37</v>
      </c>
      <c r="C110" s="31" t="s">
        <v>145</v>
      </c>
      <c r="D110" s="69" t="s">
        <v>164</v>
      </c>
      <c r="E110" s="51" t="s">
        <v>88</v>
      </c>
      <c r="F110" s="33">
        <v>25</v>
      </c>
      <c r="G110" s="33">
        <v>25</v>
      </c>
      <c r="H110" s="33">
        <v>3</v>
      </c>
      <c r="I110" s="34">
        <v>20.257981000000001</v>
      </c>
      <c r="J110" s="34">
        <v>81.074324000000004</v>
      </c>
      <c r="K110" s="34">
        <f t="shared" si="2"/>
        <v>0.4</v>
      </c>
      <c r="L110" s="34">
        <f>Sheet1!F110*Sheet1!G110*Sheet1!H110/10000</f>
        <v>0.1875</v>
      </c>
    </row>
    <row r="111" spans="2:12" ht="15.6" x14ac:dyDescent="0.25">
      <c r="B111" s="46">
        <v>38</v>
      </c>
      <c r="C111" s="47" t="s">
        <v>105</v>
      </c>
      <c r="D111" s="69" t="s">
        <v>164</v>
      </c>
      <c r="E111" s="51" t="s">
        <v>88</v>
      </c>
      <c r="F111" s="33">
        <v>30</v>
      </c>
      <c r="G111" s="33">
        <v>30</v>
      </c>
      <c r="H111" s="33">
        <v>3</v>
      </c>
      <c r="I111" s="46">
        <v>20.234147</v>
      </c>
      <c r="J111" s="46">
        <v>81.024216999999993</v>
      </c>
      <c r="K111" s="34">
        <f t="shared" si="2"/>
        <v>0.4</v>
      </c>
      <c r="L111" s="34">
        <f>Sheet1!F111*Sheet1!G111*Sheet1!H111/10000</f>
        <v>0.27</v>
      </c>
    </row>
    <row r="112" spans="2:12" ht="15.6" x14ac:dyDescent="0.25">
      <c r="B112" s="46">
        <v>39</v>
      </c>
      <c r="C112" s="47" t="s">
        <v>108</v>
      </c>
      <c r="D112" s="69" t="s">
        <v>165</v>
      </c>
      <c r="E112" s="51" t="s">
        <v>88</v>
      </c>
      <c r="F112" s="33">
        <v>20</v>
      </c>
      <c r="G112" s="33">
        <v>25</v>
      </c>
      <c r="H112" s="33">
        <v>3</v>
      </c>
      <c r="I112" s="46" t="s">
        <v>146</v>
      </c>
      <c r="J112" s="46" t="s">
        <v>147</v>
      </c>
      <c r="K112" s="34">
        <f t="shared" si="2"/>
        <v>0.4</v>
      </c>
      <c r="L112" s="34">
        <f>Sheet1!F112*Sheet1!G112*Sheet1!H112/10000</f>
        <v>0.15</v>
      </c>
    </row>
    <row r="113" spans="2:12" ht="15.6" x14ac:dyDescent="0.25">
      <c r="B113" s="46">
        <v>40</v>
      </c>
      <c r="C113" s="47" t="s">
        <v>110</v>
      </c>
      <c r="D113" s="69" t="s">
        <v>164</v>
      </c>
      <c r="E113" s="51" t="s">
        <v>88</v>
      </c>
      <c r="F113" s="33">
        <v>25</v>
      </c>
      <c r="G113" s="33">
        <v>25</v>
      </c>
      <c r="H113" s="33">
        <v>3</v>
      </c>
      <c r="I113" s="46">
        <v>20.247416000000001</v>
      </c>
      <c r="J113" s="46">
        <v>81.026589000000001</v>
      </c>
      <c r="K113" s="34">
        <f t="shared" si="2"/>
        <v>0.4</v>
      </c>
      <c r="L113" s="34">
        <f>Sheet1!F113*Sheet1!G113*Sheet1!H113/10000</f>
        <v>0.1875</v>
      </c>
    </row>
    <row r="114" spans="2:12" ht="15.6" x14ac:dyDescent="0.25">
      <c r="B114" s="46">
        <v>41</v>
      </c>
      <c r="C114" s="47" t="s">
        <v>148</v>
      </c>
      <c r="D114" s="69" t="s">
        <v>164</v>
      </c>
      <c r="E114" s="51" t="s">
        <v>88</v>
      </c>
      <c r="F114" s="33">
        <v>30</v>
      </c>
      <c r="G114" s="33">
        <v>30</v>
      </c>
      <c r="H114" s="33">
        <v>3</v>
      </c>
      <c r="I114" s="46">
        <v>20.247250999999999</v>
      </c>
      <c r="J114" s="46">
        <v>81.023144000000002</v>
      </c>
      <c r="K114" s="34">
        <f t="shared" si="2"/>
        <v>0.4</v>
      </c>
      <c r="L114" s="34">
        <f>Sheet1!F114*Sheet1!G114*Sheet1!H114/10000</f>
        <v>0.27</v>
      </c>
    </row>
    <row r="115" spans="2:12" ht="15.6" x14ac:dyDescent="0.25">
      <c r="B115" s="46">
        <v>42</v>
      </c>
      <c r="C115" s="48" t="s">
        <v>112</v>
      </c>
      <c r="D115" s="69" t="s">
        <v>164</v>
      </c>
      <c r="E115" s="51" t="s">
        <v>88</v>
      </c>
      <c r="F115" s="33">
        <v>30</v>
      </c>
      <c r="G115" s="33">
        <v>30</v>
      </c>
      <c r="H115" s="33">
        <v>3</v>
      </c>
      <c r="I115" s="34" t="s">
        <v>149</v>
      </c>
      <c r="J115" s="34" t="s">
        <v>150</v>
      </c>
      <c r="K115" s="34">
        <f t="shared" si="2"/>
        <v>0.4</v>
      </c>
      <c r="L115" s="34">
        <f>Sheet1!F115*Sheet1!G115*Sheet1!H115/10000</f>
        <v>0.27</v>
      </c>
    </row>
    <row r="116" spans="2:12" ht="15.6" x14ac:dyDescent="0.25">
      <c r="B116" s="46">
        <v>43</v>
      </c>
      <c r="C116" s="31" t="s">
        <v>113</v>
      </c>
      <c r="D116" s="69" t="s">
        <v>165</v>
      </c>
      <c r="E116" s="51" t="s">
        <v>88</v>
      </c>
      <c r="F116" s="33">
        <v>30</v>
      </c>
      <c r="G116" s="33">
        <v>30</v>
      </c>
      <c r="H116" s="33">
        <v>3</v>
      </c>
      <c r="I116" s="34">
        <v>20.248685999999999</v>
      </c>
      <c r="J116" s="34">
        <v>81.029381000000001</v>
      </c>
      <c r="K116" s="34">
        <f t="shared" si="2"/>
        <v>0.4</v>
      </c>
      <c r="L116" s="34">
        <f>Sheet1!F116*Sheet1!G116*Sheet1!H116/10000</f>
        <v>0.27</v>
      </c>
    </row>
    <row r="117" spans="2:12" ht="15.6" x14ac:dyDescent="0.25">
      <c r="B117" s="46">
        <v>44</v>
      </c>
      <c r="C117" s="31" t="s">
        <v>119</v>
      </c>
      <c r="D117" s="69" t="s">
        <v>164</v>
      </c>
      <c r="E117" s="51" t="s">
        <v>88</v>
      </c>
      <c r="F117" s="33">
        <v>20</v>
      </c>
      <c r="G117" s="33">
        <v>20</v>
      </c>
      <c r="H117" s="33">
        <v>3</v>
      </c>
      <c r="I117" s="34">
        <v>20.260394999999999</v>
      </c>
      <c r="J117" s="34">
        <v>81.027009000000007</v>
      </c>
      <c r="K117" s="34">
        <f t="shared" si="2"/>
        <v>0.4</v>
      </c>
      <c r="L117" s="34">
        <f>Sheet1!F117*Sheet1!G117*Sheet1!H117/10000</f>
        <v>0.12</v>
      </c>
    </row>
    <row r="118" spans="2:12" ht="15.6" x14ac:dyDescent="0.25">
      <c r="B118" s="46">
        <v>45</v>
      </c>
      <c r="C118" s="31" t="s">
        <v>151</v>
      </c>
      <c r="D118" s="69" t="s">
        <v>165</v>
      </c>
      <c r="E118" s="51" t="s">
        <v>88</v>
      </c>
      <c r="F118" s="33">
        <v>20</v>
      </c>
      <c r="G118" s="33">
        <v>25</v>
      </c>
      <c r="H118" s="33">
        <v>3</v>
      </c>
      <c r="I118" s="34">
        <v>20.260593</v>
      </c>
      <c r="J118" s="34">
        <v>81.032561999999999</v>
      </c>
      <c r="K118" s="34">
        <f t="shared" si="2"/>
        <v>0.4</v>
      </c>
      <c r="L118" s="34">
        <f>Sheet1!F118*Sheet1!G118*Sheet1!H118/10000</f>
        <v>0.15</v>
      </c>
    </row>
    <row r="119" spans="2:12" ht="15.6" x14ac:dyDescent="0.25">
      <c r="B119" s="46">
        <v>46</v>
      </c>
      <c r="C119" s="31" t="s">
        <v>130</v>
      </c>
      <c r="D119" s="69" t="s">
        <v>164</v>
      </c>
      <c r="E119" s="51" t="s">
        <v>88</v>
      </c>
      <c r="F119" s="33">
        <v>25</v>
      </c>
      <c r="G119" s="33">
        <v>25</v>
      </c>
      <c r="H119" s="33">
        <v>3</v>
      </c>
      <c r="I119" s="34">
        <v>20.267807999999999</v>
      </c>
      <c r="J119" s="34">
        <v>81.021232999999995</v>
      </c>
      <c r="K119" s="34">
        <f t="shared" si="2"/>
        <v>0.4</v>
      </c>
      <c r="L119" s="34">
        <f>Sheet1!F119*Sheet1!G119*Sheet1!H119/10000</f>
        <v>0.1875</v>
      </c>
    </row>
    <row r="120" spans="2:12" ht="15.6" x14ac:dyDescent="0.25">
      <c r="B120" s="46">
        <v>47</v>
      </c>
      <c r="C120" s="31" t="s">
        <v>131</v>
      </c>
      <c r="D120" s="69" t="s">
        <v>164</v>
      </c>
      <c r="E120" s="51" t="s">
        <v>88</v>
      </c>
      <c r="F120" s="33">
        <v>25</v>
      </c>
      <c r="G120" s="33">
        <v>25</v>
      </c>
      <c r="H120" s="33">
        <v>3</v>
      </c>
      <c r="I120" s="34">
        <v>20.266458</v>
      </c>
      <c r="J120" s="34">
        <v>81.017396000000005</v>
      </c>
      <c r="K120" s="34">
        <f t="shared" si="2"/>
        <v>0.4</v>
      </c>
      <c r="L120" s="34">
        <f>Sheet1!F120*Sheet1!G120*Sheet1!H120/10000</f>
        <v>0.1875</v>
      </c>
    </row>
    <row r="121" spans="2:12" ht="15.6" x14ac:dyDescent="0.25">
      <c r="B121" s="46">
        <v>48</v>
      </c>
      <c r="C121" s="31" t="s">
        <v>152</v>
      </c>
      <c r="D121" s="69" t="s">
        <v>164</v>
      </c>
      <c r="E121" s="51" t="s">
        <v>88</v>
      </c>
      <c r="F121" s="33">
        <v>25</v>
      </c>
      <c r="G121" s="33">
        <v>30</v>
      </c>
      <c r="H121" s="33">
        <v>3</v>
      </c>
      <c r="I121" s="34">
        <v>20.264627999999998</v>
      </c>
      <c r="J121" s="34">
        <v>81.018058999999994</v>
      </c>
      <c r="K121" s="34">
        <f t="shared" si="2"/>
        <v>0.4</v>
      </c>
      <c r="L121" s="34">
        <f>Sheet1!F121*Sheet1!G121*Sheet1!H121/10000</f>
        <v>0.22500000000000001</v>
      </c>
    </row>
    <row r="122" spans="2:12" ht="15.6" x14ac:dyDescent="0.25">
      <c r="B122" s="46">
        <v>49</v>
      </c>
      <c r="C122" s="31" t="s">
        <v>135</v>
      </c>
      <c r="D122" s="69" t="s">
        <v>164</v>
      </c>
      <c r="E122" s="51" t="s">
        <v>88</v>
      </c>
      <c r="F122" s="33">
        <v>25</v>
      </c>
      <c r="G122" s="33">
        <v>30</v>
      </c>
      <c r="H122" s="33">
        <v>3</v>
      </c>
      <c r="I122" s="34">
        <v>20.270271000000001</v>
      </c>
      <c r="J122" s="34">
        <v>81.035058000000006</v>
      </c>
      <c r="K122" s="34">
        <f t="shared" si="2"/>
        <v>0.4</v>
      </c>
      <c r="L122" s="34">
        <f>Sheet1!F122*Sheet1!G122*Sheet1!H122/10000</f>
        <v>0.22500000000000001</v>
      </c>
    </row>
    <row r="123" spans="2:12" ht="15.6" x14ac:dyDescent="0.25">
      <c r="B123" s="46">
        <v>50</v>
      </c>
      <c r="C123" s="31" t="s">
        <v>153</v>
      </c>
      <c r="D123" s="69" t="s">
        <v>165</v>
      </c>
      <c r="E123" s="51" t="s">
        <v>88</v>
      </c>
      <c r="F123" s="33">
        <v>20</v>
      </c>
      <c r="G123" s="33">
        <v>20</v>
      </c>
      <c r="H123" s="33">
        <v>3</v>
      </c>
      <c r="I123" s="34">
        <v>20.304314000000002</v>
      </c>
      <c r="J123" s="34">
        <v>81.067358999999996</v>
      </c>
      <c r="K123" s="34">
        <f>0.5/2.5</f>
        <v>0.2</v>
      </c>
      <c r="L123" s="34">
        <f>Sheet1!F123*Sheet1!G123*Sheet1!H123/10000</f>
        <v>0.12</v>
      </c>
    </row>
    <row r="124" spans="2:12" ht="15.6" x14ac:dyDescent="0.25">
      <c r="B124" s="46">
        <v>51</v>
      </c>
      <c r="C124" s="31" t="s">
        <v>154</v>
      </c>
      <c r="D124" s="69" t="s">
        <v>165</v>
      </c>
      <c r="E124" s="51" t="s">
        <v>88</v>
      </c>
      <c r="F124" s="33">
        <v>20</v>
      </c>
      <c r="G124" s="33">
        <v>20</v>
      </c>
      <c r="H124" s="33">
        <v>3</v>
      </c>
      <c r="I124" s="34">
        <v>20.262533999999999</v>
      </c>
      <c r="J124" s="34">
        <v>81.046025999999998</v>
      </c>
      <c r="K124" s="34">
        <f>0.5/2.5</f>
        <v>0.2</v>
      </c>
      <c r="L124" s="34">
        <f>Sheet1!F124*Sheet1!G124*Sheet1!H124/10000</f>
        <v>0.12</v>
      </c>
    </row>
    <row r="125" spans="2:12" ht="15.6" x14ac:dyDescent="0.25">
      <c r="B125" s="46">
        <v>52</v>
      </c>
      <c r="C125" s="31" t="s">
        <v>155</v>
      </c>
      <c r="D125" s="69" t="s">
        <v>165</v>
      </c>
      <c r="E125" s="51" t="s">
        <v>88</v>
      </c>
      <c r="F125" s="33">
        <v>10</v>
      </c>
      <c r="G125" s="33">
        <v>10</v>
      </c>
      <c r="H125" s="33">
        <v>3</v>
      </c>
      <c r="I125" s="34">
        <v>20.260672</v>
      </c>
      <c r="J125" s="34">
        <v>81.049293000000006</v>
      </c>
      <c r="K125" s="34">
        <f>0.5/2.5</f>
        <v>0.2</v>
      </c>
      <c r="L125" s="34">
        <f>Sheet1!F125*Sheet1!G125*Sheet1!H125/10000</f>
        <v>0.03</v>
      </c>
    </row>
    <row r="126" spans="2:12" ht="15.6" x14ac:dyDescent="0.25">
      <c r="B126" s="46">
        <v>53</v>
      </c>
      <c r="C126" s="31" t="s">
        <v>156</v>
      </c>
      <c r="D126" s="69" t="s">
        <v>164</v>
      </c>
      <c r="E126" s="51" t="s">
        <v>88</v>
      </c>
      <c r="F126" s="33">
        <v>25</v>
      </c>
      <c r="G126" s="33">
        <v>30</v>
      </c>
      <c r="H126" s="33">
        <v>3</v>
      </c>
      <c r="I126" s="34">
        <v>20.258029000000001</v>
      </c>
      <c r="J126" s="34">
        <v>81.051224000000005</v>
      </c>
      <c r="K126" s="34">
        <f t="shared" ref="K126:K131" si="3">1/2.5</f>
        <v>0.4</v>
      </c>
      <c r="L126" s="34">
        <f>Sheet1!F126*Sheet1!G126*Sheet1!H126/10000</f>
        <v>0.22500000000000001</v>
      </c>
    </row>
    <row r="127" spans="2:12" ht="15.6" x14ac:dyDescent="0.25">
      <c r="B127" s="46">
        <v>54</v>
      </c>
      <c r="C127" s="31" t="s">
        <v>157</v>
      </c>
      <c r="D127" s="69" t="s">
        <v>164</v>
      </c>
      <c r="E127" s="51" t="s">
        <v>88</v>
      </c>
      <c r="F127" s="33">
        <v>30</v>
      </c>
      <c r="G127" s="33">
        <v>30</v>
      </c>
      <c r="H127" s="33">
        <v>3</v>
      </c>
      <c r="I127" s="34">
        <v>20.259823999999998</v>
      </c>
      <c r="J127" s="34">
        <v>81.056901999999994</v>
      </c>
      <c r="K127" s="34">
        <f t="shared" si="3"/>
        <v>0.4</v>
      </c>
      <c r="L127" s="34">
        <f>Sheet1!F127*Sheet1!G127*Sheet1!H127/10000</f>
        <v>0.27</v>
      </c>
    </row>
    <row r="128" spans="2:12" ht="15.6" x14ac:dyDescent="0.25">
      <c r="B128" s="46">
        <v>55</v>
      </c>
      <c r="C128" s="31" t="s">
        <v>158</v>
      </c>
      <c r="D128" s="69" t="s">
        <v>164</v>
      </c>
      <c r="E128" s="51" t="s">
        <v>88</v>
      </c>
      <c r="F128" s="33">
        <v>25</v>
      </c>
      <c r="G128" s="33">
        <v>25</v>
      </c>
      <c r="H128" s="33">
        <v>3</v>
      </c>
      <c r="I128" s="34">
        <v>20.260846000000001</v>
      </c>
      <c r="J128" s="34">
        <v>81.052833000000007</v>
      </c>
      <c r="K128" s="34">
        <f t="shared" si="3"/>
        <v>0.4</v>
      </c>
      <c r="L128" s="34">
        <f>Sheet1!F128*Sheet1!G128*Sheet1!H128/10000</f>
        <v>0.1875</v>
      </c>
    </row>
    <row r="129" spans="2:12" ht="15.6" x14ac:dyDescent="0.25">
      <c r="B129" s="46">
        <v>56</v>
      </c>
      <c r="C129" s="31" t="s">
        <v>159</v>
      </c>
      <c r="D129" s="69" t="s">
        <v>164</v>
      </c>
      <c r="E129" s="51" t="s">
        <v>88</v>
      </c>
      <c r="F129" s="33">
        <v>25</v>
      </c>
      <c r="G129" s="33">
        <v>25</v>
      </c>
      <c r="H129" s="33">
        <v>3</v>
      </c>
      <c r="I129" s="34">
        <v>20.264561</v>
      </c>
      <c r="J129" s="34">
        <v>81.053229000000002</v>
      </c>
      <c r="K129" s="34">
        <f t="shared" si="3"/>
        <v>0.4</v>
      </c>
      <c r="L129" s="34">
        <f>Sheet1!F129*Sheet1!G129*Sheet1!H129/10000</f>
        <v>0.1875</v>
      </c>
    </row>
    <row r="130" spans="2:12" ht="15.6" x14ac:dyDescent="0.25">
      <c r="B130" s="46">
        <v>57</v>
      </c>
      <c r="C130" s="31" t="s">
        <v>160</v>
      </c>
      <c r="D130" s="69" t="s">
        <v>164</v>
      </c>
      <c r="E130" s="51" t="s">
        <v>88</v>
      </c>
      <c r="F130" s="33">
        <v>25</v>
      </c>
      <c r="G130" s="33">
        <v>25</v>
      </c>
      <c r="H130" s="33">
        <v>3</v>
      </c>
      <c r="I130" s="34">
        <v>20.265067999999999</v>
      </c>
      <c r="J130" s="34" t="s">
        <v>161</v>
      </c>
      <c r="K130" s="34">
        <f t="shared" si="3"/>
        <v>0.4</v>
      </c>
      <c r="L130" s="34">
        <f>Sheet1!F130*Sheet1!G130*Sheet1!H130/10000</f>
        <v>0.1875</v>
      </c>
    </row>
    <row r="131" spans="2:12" ht="15.6" x14ac:dyDescent="0.25">
      <c r="B131" s="46">
        <v>58</v>
      </c>
      <c r="C131" s="31" t="s">
        <v>142</v>
      </c>
      <c r="D131" s="69" t="s">
        <v>164</v>
      </c>
      <c r="E131" s="51" t="s">
        <v>88</v>
      </c>
      <c r="F131" s="33">
        <v>25</v>
      </c>
      <c r="G131" s="33">
        <v>30</v>
      </c>
      <c r="H131" s="33">
        <v>3</v>
      </c>
      <c r="I131" s="34">
        <v>20.266172999999998</v>
      </c>
      <c r="J131" s="34">
        <v>81.054721999999998</v>
      </c>
      <c r="K131" s="34">
        <f t="shared" si="3"/>
        <v>0.4</v>
      </c>
      <c r="L131" s="34">
        <f>Sheet1!F131*Sheet1!G131*Sheet1!H131/10000</f>
        <v>0.22500000000000001</v>
      </c>
    </row>
    <row r="132" spans="2:12" ht="14.4" x14ac:dyDescent="0.25">
      <c r="B132" s="46">
        <v>59</v>
      </c>
      <c r="C132" s="75" t="s">
        <v>166</v>
      </c>
      <c r="D132" s="79" t="s">
        <v>164</v>
      </c>
      <c r="E132" s="73" t="s">
        <v>88</v>
      </c>
      <c r="F132" s="79">
        <v>30</v>
      </c>
      <c r="G132" s="79">
        <v>30</v>
      </c>
      <c r="H132" s="79">
        <v>3</v>
      </c>
      <c r="I132" s="83"/>
      <c r="J132" s="83"/>
      <c r="K132" s="69">
        <f>F132*G132/10000</f>
        <v>0.09</v>
      </c>
      <c r="L132" s="69">
        <f>F132*G132*H132/10000</f>
        <v>0.27</v>
      </c>
    </row>
    <row r="133" spans="2:12" ht="14.4" x14ac:dyDescent="0.25">
      <c r="B133" s="46">
        <v>60</v>
      </c>
      <c r="C133" s="75" t="s">
        <v>167</v>
      </c>
      <c r="D133" s="79" t="s">
        <v>165</v>
      </c>
      <c r="E133" s="73" t="s">
        <v>89</v>
      </c>
      <c r="F133" s="80" t="s">
        <v>85</v>
      </c>
      <c r="G133" s="81"/>
      <c r="H133" s="82"/>
      <c r="I133" s="83"/>
      <c r="J133" s="83"/>
      <c r="K133" s="34">
        <f>1/2.5</f>
        <v>0.4</v>
      </c>
      <c r="L133" s="46">
        <f>K133*1.1</f>
        <v>0.44000000000000006</v>
      </c>
    </row>
    <row r="134" spans="2:12" ht="14.4" x14ac:dyDescent="0.25">
      <c r="B134" s="46">
        <v>61</v>
      </c>
      <c r="C134" s="76" t="s">
        <v>168</v>
      </c>
      <c r="D134" s="79" t="s">
        <v>164</v>
      </c>
      <c r="E134" s="74" t="s">
        <v>89</v>
      </c>
      <c r="F134" s="80" t="s">
        <v>85</v>
      </c>
      <c r="G134" s="81"/>
      <c r="H134" s="82"/>
      <c r="I134" s="83"/>
      <c r="J134" s="83"/>
      <c r="K134" s="34">
        <f>1/2.5</f>
        <v>0.4</v>
      </c>
      <c r="L134" s="46">
        <f>K134*1.1</f>
        <v>0.44000000000000006</v>
      </c>
    </row>
    <row r="135" spans="2:12" ht="14.4" x14ac:dyDescent="0.25">
      <c r="B135" s="46">
        <v>62</v>
      </c>
      <c r="C135" s="75" t="s">
        <v>169</v>
      </c>
      <c r="D135" s="79" t="s">
        <v>164</v>
      </c>
      <c r="E135" s="73" t="s">
        <v>88</v>
      </c>
      <c r="F135" s="79">
        <v>20</v>
      </c>
      <c r="G135" s="79">
        <v>20</v>
      </c>
      <c r="H135" s="79">
        <v>3</v>
      </c>
      <c r="I135" s="83"/>
      <c r="J135" s="83"/>
      <c r="K135" s="69">
        <f>F135*G135/10000</f>
        <v>0.04</v>
      </c>
      <c r="L135" s="69">
        <f>F135*G135*H135/10000</f>
        <v>0.12</v>
      </c>
    </row>
    <row r="136" spans="2:12" ht="14.4" x14ac:dyDescent="0.25">
      <c r="B136" s="46">
        <v>63</v>
      </c>
      <c r="C136" s="75" t="s">
        <v>170</v>
      </c>
      <c r="D136" s="79" t="s">
        <v>164</v>
      </c>
      <c r="E136" s="73" t="s">
        <v>88</v>
      </c>
      <c r="F136" s="79">
        <v>25</v>
      </c>
      <c r="G136" s="79">
        <v>25</v>
      </c>
      <c r="H136" s="79">
        <v>3</v>
      </c>
      <c r="I136" s="83"/>
      <c r="J136" s="83"/>
      <c r="K136" s="69">
        <f t="shared" ref="K136:K139" si="4">F136*G136/10000</f>
        <v>6.25E-2</v>
      </c>
      <c r="L136" s="69">
        <f t="shared" ref="L136:L139" si="5">F136*G136*H136/10000</f>
        <v>0.1875</v>
      </c>
    </row>
    <row r="137" spans="2:12" ht="14.4" x14ac:dyDescent="0.25">
      <c r="B137" s="46">
        <v>64</v>
      </c>
      <c r="C137" s="75" t="s">
        <v>171</v>
      </c>
      <c r="D137" s="79" t="s">
        <v>164</v>
      </c>
      <c r="E137" s="73" t="s">
        <v>88</v>
      </c>
      <c r="F137" s="79">
        <v>20</v>
      </c>
      <c r="G137" s="79">
        <v>20</v>
      </c>
      <c r="H137" s="79">
        <v>3</v>
      </c>
      <c r="I137" s="83"/>
      <c r="J137" s="83"/>
      <c r="K137" s="69">
        <f t="shared" si="4"/>
        <v>0.04</v>
      </c>
      <c r="L137" s="69">
        <f t="shared" si="5"/>
        <v>0.12</v>
      </c>
    </row>
    <row r="138" spans="2:12" ht="14.4" x14ac:dyDescent="0.3">
      <c r="B138" s="46">
        <v>65</v>
      </c>
      <c r="C138" s="77" t="s">
        <v>172</v>
      </c>
      <c r="D138" s="79" t="s">
        <v>164</v>
      </c>
      <c r="E138" s="78" t="s">
        <v>89</v>
      </c>
      <c r="F138" s="80" t="s">
        <v>86</v>
      </c>
      <c r="G138" s="81"/>
      <c r="H138" s="82"/>
      <c r="I138" s="83"/>
      <c r="J138" s="83"/>
      <c r="K138" s="34">
        <f>1.5/2.5</f>
        <v>0.6</v>
      </c>
      <c r="L138" s="46">
        <f>K138*1.1</f>
        <v>0.66</v>
      </c>
    </row>
    <row r="139" spans="2:12" ht="14.4" x14ac:dyDescent="0.3">
      <c r="B139" s="46">
        <v>66</v>
      </c>
      <c r="C139" s="77" t="s">
        <v>173</v>
      </c>
      <c r="D139" s="79" t="s">
        <v>164</v>
      </c>
      <c r="E139" s="78" t="s">
        <v>88</v>
      </c>
      <c r="F139" s="79">
        <v>25</v>
      </c>
      <c r="G139" s="79">
        <v>25</v>
      </c>
      <c r="H139" s="79">
        <v>3</v>
      </c>
      <c r="I139" s="83"/>
      <c r="J139" s="83"/>
      <c r="K139" s="69">
        <f t="shared" si="4"/>
        <v>6.25E-2</v>
      </c>
      <c r="L139" s="69">
        <f t="shared" si="5"/>
        <v>0.1875</v>
      </c>
    </row>
    <row r="140" spans="2:12" ht="14.4" x14ac:dyDescent="0.3">
      <c r="B140" s="46">
        <v>67</v>
      </c>
      <c r="C140" s="77" t="s">
        <v>174</v>
      </c>
      <c r="D140" s="79" t="s">
        <v>164</v>
      </c>
      <c r="E140" s="78" t="s">
        <v>89</v>
      </c>
      <c r="F140" s="80" t="s">
        <v>86</v>
      </c>
      <c r="G140" s="81"/>
      <c r="H140" s="82"/>
      <c r="I140" s="83"/>
      <c r="J140" s="83"/>
      <c r="K140" s="34">
        <f>2/2.5</f>
        <v>0.8</v>
      </c>
      <c r="L140" s="46">
        <f t="shared" ref="L140:L142" si="6">K140*1.1</f>
        <v>0.88000000000000012</v>
      </c>
    </row>
    <row r="141" spans="2:12" ht="14.4" x14ac:dyDescent="0.3">
      <c r="B141" s="46">
        <v>68</v>
      </c>
      <c r="C141" s="77" t="s">
        <v>175</v>
      </c>
      <c r="D141" s="79" t="s">
        <v>164</v>
      </c>
      <c r="E141" s="78" t="s">
        <v>89</v>
      </c>
      <c r="F141" s="80" t="s">
        <v>191</v>
      </c>
      <c r="G141" s="81"/>
      <c r="H141" s="82"/>
      <c r="I141" s="83"/>
      <c r="J141" s="83"/>
      <c r="K141" s="34">
        <f t="shared" ref="K141:K142" si="7">1.5/2.5</f>
        <v>0.6</v>
      </c>
      <c r="L141" s="46">
        <f t="shared" si="6"/>
        <v>0.66</v>
      </c>
    </row>
    <row r="142" spans="2:12" ht="14.4" x14ac:dyDescent="0.3">
      <c r="B142" s="46">
        <v>69</v>
      </c>
      <c r="C142" s="77" t="s">
        <v>176</v>
      </c>
      <c r="D142" s="79" t="s">
        <v>165</v>
      </c>
      <c r="E142" s="78" t="s">
        <v>89</v>
      </c>
      <c r="F142" s="80" t="s">
        <v>191</v>
      </c>
      <c r="G142" s="81"/>
      <c r="H142" s="82"/>
      <c r="I142" s="83"/>
      <c r="J142" s="83"/>
      <c r="K142" s="34">
        <f t="shared" si="7"/>
        <v>0.6</v>
      </c>
      <c r="L142" s="46">
        <f t="shared" si="6"/>
        <v>0.66</v>
      </c>
    </row>
    <row r="143" spans="2:12" ht="14.4" x14ac:dyDescent="0.3">
      <c r="B143" s="46">
        <v>70</v>
      </c>
      <c r="C143" s="77" t="s">
        <v>177</v>
      </c>
      <c r="D143" s="79" t="s">
        <v>165</v>
      </c>
      <c r="E143" s="78" t="s">
        <v>88</v>
      </c>
      <c r="F143" s="79">
        <v>30</v>
      </c>
      <c r="G143" s="79">
        <v>30</v>
      </c>
      <c r="H143" s="79">
        <v>3</v>
      </c>
      <c r="I143" s="83"/>
      <c r="J143" s="83"/>
      <c r="K143" s="69">
        <f t="shared" ref="K143:K146" si="8">F143*G143/10000</f>
        <v>0.09</v>
      </c>
      <c r="L143" s="69">
        <f t="shared" ref="L143:L146" si="9">F143*G143*H143/10000</f>
        <v>0.27</v>
      </c>
    </row>
    <row r="144" spans="2:12" ht="14.4" x14ac:dyDescent="0.3">
      <c r="B144" s="46">
        <v>71</v>
      </c>
      <c r="C144" s="77" t="s">
        <v>178</v>
      </c>
      <c r="D144" s="79" t="s">
        <v>164</v>
      </c>
      <c r="E144" s="78" t="s">
        <v>88</v>
      </c>
      <c r="F144" s="79">
        <v>30</v>
      </c>
      <c r="G144" s="79">
        <v>30</v>
      </c>
      <c r="H144" s="79">
        <v>3</v>
      </c>
      <c r="I144" s="83"/>
      <c r="J144" s="83"/>
      <c r="K144" s="69">
        <f t="shared" si="8"/>
        <v>0.09</v>
      </c>
      <c r="L144" s="69">
        <f t="shared" si="9"/>
        <v>0.27</v>
      </c>
    </row>
    <row r="145" spans="2:12" ht="14.4" x14ac:dyDescent="0.3">
      <c r="B145" s="46">
        <v>72</v>
      </c>
      <c r="C145" s="77" t="s">
        <v>179</v>
      </c>
      <c r="D145" s="79" t="s">
        <v>164</v>
      </c>
      <c r="E145" s="78" t="s">
        <v>88</v>
      </c>
      <c r="F145" s="79">
        <v>25</v>
      </c>
      <c r="G145" s="79">
        <v>25</v>
      </c>
      <c r="H145" s="79">
        <v>3</v>
      </c>
      <c r="I145" s="83"/>
      <c r="J145" s="83"/>
      <c r="K145" s="69">
        <f t="shared" si="8"/>
        <v>6.25E-2</v>
      </c>
      <c r="L145" s="69">
        <f t="shared" si="9"/>
        <v>0.1875</v>
      </c>
    </row>
    <row r="146" spans="2:12" ht="14.4" x14ac:dyDescent="0.3">
      <c r="B146" s="46">
        <v>73</v>
      </c>
      <c r="C146" s="77" t="s">
        <v>180</v>
      </c>
      <c r="D146" s="79" t="s">
        <v>165</v>
      </c>
      <c r="E146" s="78" t="s">
        <v>88</v>
      </c>
      <c r="F146" s="79">
        <v>20</v>
      </c>
      <c r="G146" s="79">
        <v>20</v>
      </c>
      <c r="H146" s="79">
        <v>3</v>
      </c>
      <c r="I146" s="83"/>
      <c r="J146" s="83"/>
      <c r="K146" s="69">
        <f t="shared" si="8"/>
        <v>0.04</v>
      </c>
      <c r="L146" s="69">
        <f t="shared" si="9"/>
        <v>0.12</v>
      </c>
    </row>
    <row r="147" spans="2:12" ht="14.4" x14ac:dyDescent="0.3">
      <c r="B147" s="46">
        <v>74</v>
      </c>
      <c r="C147" s="77" t="s">
        <v>181</v>
      </c>
      <c r="D147" s="79" t="s">
        <v>164</v>
      </c>
      <c r="E147" s="78" t="s">
        <v>89</v>
      </c>
      <c r="F147" s="80" t="s">
        <v>85</v>
      </c>
      <c r="G147" s="81"/>
      <c r="H147" s="82"/>
      <c r="I147" s="83"/>
      <c r="J147" s="83"/>
      <c r="K147" s="34">
        <f>1/2.5</f>
        <v>0.4</v>
      </c>
      <c r="L147" s="46">
        <f>K147*1.1</f>
        <v>0.44000000000000006</v>
      </c>
    </row>
    <row r="148" spans="2:12" ht="14.4" x14ac:dyDescent="0.3">
      <c r="B148" s="46">
        <v>75</v>
      </c>
      <c r="C148" s="77" t="s">
        <v>182</v>
      </c>
      <c r="D148" s="79" t="s">
        <v>164</v>
      </c>
      <c r="E148" s="78" t="s">
        <v>88</v>
      </c>
      <c r="F148" s="79">
        <v>20</v>
      </c>
      <c r="G148" s="79">
        <v>20</v>
      </c>
      <c r="H148" s="79">
        <v>3</v>
      </c>
      <c r="I148" s="83"/>
      <c r="J148" s="83"/>
      <c r="K148" s="69">
        <f t="shared" ref="K148:K156" si="10">F148*G148/10000</f>
        <v>0.04</v>
      </c>
      <c r="L148" s="69">
        <f t="shared" ref="L148:L156" si="11">F148*G148*H148/10000</f>
        <v>0.12</v>
      </c>
    </row>
    <row r="149" spans="2:12" ht="14.4" x14ac:dyDescent="0.3">
      <c r="B149" s="46">
        <v>76</v>
      </c>
      <c r="C149" s="77" t="s">
        <v>183</v>
      </c>
      <c r="D149" s="79" t="s">
        <v>164</v>
      </c>
      <c r="E149" s="79" t="s">
        <v>88</v>
      </c>
      <c r="F149" s="79">
        <v>20</v>
      </c>
      <c r="G149" s="79">
        <v>20</v>
      </c>
      <c r="H149" s="79">
        <v>3</v>
      </c>
      <c r="I149" s="83"/>
      <c r="J149" s="83"/>
      <c r="K149" s="69">
        <f t="shared" si="10"/>
        <v>0.04</v>
      </c>
      <c r="L149" s="69">
        <f t="shared" si="11"/>
        <v>0.12</v>
      </c>
    </row>
    <row r="150" spans="2:12" ht="14.4" x14ac:dyDescent="0.3">
      <c r="B150" s="46">
        <v>77</v>
      </c>
      <c r="C150" s="77" t="s">
        <v>184</v>
      </c>
      <c r="D150" s="79" t="s">
        <v>164</v>
      </c>
      <c r="E150" s="79" t="s">
        <v>88</v>
      </c>
      <c r="F150" s="79">
        <v>25</v>
      </c>
      <c r="G150" s="79">
        <v>25</v>
      </c>
      <c r="H150" s="79">
        <v>3</v>
      </c>
      <c r="I150" s="83"/>
      <c r="J150" s="83"/>
      <c r="K150" s="69">
        <f t="shared" si="10"/>
        <v>6.25E-2</v>
      </c>
      <c r="L150" s="69">
        <f t="shared" si="11"/>
        <v>0.1875</v>
      </c>
    </row>
    <row r="151" spans="2:12" ht="14.4" x14ac:dyDescent="0.3">
      <c r="B151" s="46">
        <v>78</v>
      </c>
      <c r="C151" s="77" t="s">
        <v>185</v>
      </c>
      <c r="D151" s="79" t="s">
        <v>164</v>
      </c>
      <c r="E151" s="79" t="s">
        <v>88</v>
      </c>
      <c r="F151" s="79">
        <v>25</v>
      </c>
      <c r="G151" s="79">
        <v>25</v>
      </c>
      <c r="H151" s="79">
        <v>3</v>
      </c>
      <c r="I151" s="83"/>
      <c r="J151" s="83"/>
      <c r="K151" s="69">
        <f t="shared" si="10"/>
        <v>6.25E-2</v>
      </c>
      <c r="L151" s="69">
        <f t="shared" si="11"/>
        <v>0.1875</v>
      </c>
    </row>
    <row r="152" spans="2:12" ht="14.4" x14ac:dyDescent="0.3">
      <c r="B152" s="46">
        <v>79</v>
      </c>
      <c r="C152" s="77" t="s">
        <v>186</v>
      </c>
      <c r="D152" s="79" t="s">
        <v>164</v>
      </c>
      <c r="E152" s="79" t="s">
        <v>88</v>
      </c>
      <c r="F152" s="79">
        <v>30</v>
      </c>
      <c r="G152" s="79">
        <v>30</v>
      </c>
      <c r="H152" s="79">
        <v>3</v>
      </c>
      <c r="I152" s="83"/>
      <c r="J152" s="83"/>
      <c r="K152" s="69">
        <f t="shared" si="10"/>
        <v>0.09</v>
      </c>
      <c r="L152" s="69">
        <f t="shared" si="11"/>
        <v>0.27</v>
      </c>
    </row>
    <row r="153" spans="2:12" ht="14.4" x14ac:dyDescent="0.3">
      <c r="B153" s="46">
        <v>80</v>
      </c>
      <c r="C153" s="77" t="s">
        <v>187</v>
      </c>
      <c r="D153" s="79" t="s">
        <v>165</v>
      </c>
      <c r="E153" s="79" t="s">
        <v>88</v>
      </c>
      <c r="F153" s="79">
        <v>25</v>
      </c>
      <c r="G153" s="79">
        <v>25</v>
      </c>
      <c r="H153" s="79">
        <v>3</v>
      </c>
      <c r="I153" s="83"/>
      <c r="J153" s="83"/>
      <c r="K153" s="69">
        <f t="shared" si="10"/>
        <v>6.25E-2</v>
      </c>
      <c r="L153" s="69">
        <f t="shared" si="11"/>
        <v>0.1875</v>
      </c>
    </row>
    <row r="154" spans="2:12" ht="14.4" x14ac:dyDescent="0.3">
      <c r="B154" s="46">
        <v>81</v>
      </c>
      <c r="C154" s="77" t="s">
        <v>188</v>
      </c>
      <c r="D154" s="79" t="s">
        <v>164</v>
      </c>
      <c r="E154" s="79" t="s">
        <v>88</v>
      </c>
      <c r="F154" s="79">
        <v>30</v>
      </c>
      <c r="G154" s="79">
        <v>30</v>
      </c>
      <c r="H154" s="79">
        <v>3</v>
      </c>
      <c r="I154" s="83"/>
      <c r="J154" s="83"/>
      <c r="K154" s="69">
        <f t="shared" si="10"/>
        <v>0.09</v>
      </c>
      <c r="L154" s="69">
        <f t="shared" si="11"/>
        <v>0.27</v>
      </c>
    </row>
    <row r="155" spans="2:12" ht="14.4" x14ac:dyDescent="0.3">
      <c r="B155" s="46">
        <v>82</v>
      </c>
      <c r="C155" s="77" t="s">
        <v>189</v>
      </c>
      <c r="D155" s="79" t="s">
        <v>165</v>
      </c>
      <c r="E155" s="79" t="s">
        <v>88</v>
      </c>
      <c r="F155" s="79">
        <v>30</v>
      </c>
      <c r="G155" s="79">
        <v>30</v>
      </c>
      <c r="H155" s="79">
        <v>3</v>
      </c>
      <c r="I155" s="83"/>
      <c r="J155" s="83"/>
      <c r="K155" s="69">
        <f t="shared" si="10"/>
        <v>0.09</v>
      </c>
      <c r="L155" s="69">
        <f t="shared" si="11"/>
        <v>0.27</v>
      </c>
    </row>
    <row r="156" spans="2:12" ht="15" thickBot="1" x14ac:dyDescent="0.35">
      <c r="B156" s="84">
        <v>83</v>
      </c>
      <c r="C156" s="85" t="s">
        <v>190</v>
      </c>
      <c r="D156" s="86" t="s">
        <v>164</v>
      </c>
      <c r="E156" s="86" t="s">
        <v>88</v>
      </c>
      <c r="F156" s="86">
        <v>20</v>
      </c>
      <c r="G156" s="86">
        <v>20</v>
      </c>
      <c r="H156" s="86">
        <v>3</v>
      </c>
      <c r="I156" s="87"/>
      <c r="J156" s="87"/>
      <c r="K156" s="88">
        <f t="shared" si="10"/>
        <v>0.04</v>
      </c>
      <c r="L156" s="88">
        <f t="shared" si="11"/>
        <v>0.12</v>
      </c>
    </row>
    <row r="157" spans="2:12" ht="15" customHeight="1" thickBot="1" x14ac:dyDescent="0.3">
      <c r="B157" s="91" t="s">
        <v>192</v>
      </c>
      <c r="C157" s="92"/>
      <c r="D157" s="92"/>
      <c r="E157" s="92"/>
      <c r="F157" s="92"/>
      <c r="G157" s="92"/>
      <c r="H157" s="92"/>
      <c r="I157" s="92"/>
      <c r="J157" s="93"/>
      <c r="K157" s="89">
        <f>SUM(K74:K156)</f>
        <v>31.754999999999967</v>
      </c>
      <c r="L157" s="90">
        <f>SUM(L74:L156)</f>
        <v>26.407000000000011</v>
      </c>
    </row>
  </sheetData>
  <mergeCells count="56">
    <mergeCell ref="F147:H147"/>
    <mergeCell ref="F138:H138"/>
    <mergeCell ref="B157:J157"/>
    <mergeCell ref="C71:L71"/>
    <mergeCell ref="F133:H133"/>
    <mergeCell ref="F134:H134"/>
    <mergeCell ref="F140:H140"/>
    <mergeCell ref="F141:H141"/>
    <mergeCell ref="F142:H142"/>
    <mergeCell ref="F16:I16"/>
    <mergeCell ref="D3:I3"/>
    <mergeCell ref="B1:G1"/>
    <mergeCell ref="D9:I9"/>
    <mergeCell ref="F93:H93"/>
    <mergeCell ref="F94:H94"/>
    <mergeCell ref="F95:H95"/>
    <mergeCell ref="F96:H96"/>
    <mergeCell ref="F85:H85"/>
    <mergeCell ref="F86:H86"/>
    <mergeCell ref="F82:H82"/>
    <mergeCell ref="F83:H83"/>
    <mergeCell ref="F84:H84"/>
    <mergeCell ref="F107:H107"/>
    <mergeCell ref="F108:H108"/>
    <mergeCell ref="F102:H102"/>
    <mergeCell ref="F103:H103"/>
    <mergeCell ref="F104:H104"/>
    <mergeCell ref="F105:H105"/>
    <mergeCell ref="F106:H106"/>
    <mergeCell ref="F97:H97"/>
    <mergeCell ref="F98:H98"/>
    <mergeCell ref="F99:H99"/>
    <mergeCell ref="F100:H100"/>
    <mergeCell ref="F101:H101"/>
    <mergeCell ref="F92:H92"/>
    <mergeCell ref="F87:H87"/>
    <mergeCell ref="F88:H88"/>
    <mergeCell ref="F89:H89"/>
    <mergeCell ref="F90:H90"/>
    <mergeCell ref="F91:H91"/>
    <mergeCell ref="F77:H77"/>
    <mergeCell ref="F78:H78"/>
    <mergeCell ref="F79:H79"/>
    <mergeCell ref="F80:H80"/>
    <mergeCell ref="F81:H81"/>
    <mergeCell ref="F74:H74"/>
    <mergeCell ref="F75:H75"/>
    <mergeCell ref="F76:H76"/>
    <mergeCell ref="F72:H72"/>
    <mergeCell ref="K72:K73"/>
    <mergeCell ref="L72:L73"/>
    <mergeCell ref="I72:J72"/>
    <mergeCell ref="D72:D73"/>
    <mergeCell ref="B72:B73"/>
    <mergeCell ref="C72:C73"/>
    <mergeCell ref="E72:E7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FCCD-FD51-40C9-B31D-6C54E3905CC8}">
  <dimension ref="H1:J60"/>
  <sheetViews>
    <sheetView workbookViewId="0">
      <selection activeCell="K1" sqref="K1:N60"/>
    </sheetView>
  </sheetViews>
  <sheetFormatPr defaultRowHeight="14.4" x14ac:dyDescent="0.3"/>
  <sheetData>
    <row r="1" spans="8:10" x14ac:dyDescent="0.3">
      <c r="H1" s="55" t="s">
        <v>101</v>
      </c>
      <c r="I1" s="55" t="s">
        <v>92</v>
      </c>
      <c r="J1" s="55" t="s">
        <v>102</v>
      </c>
    </row>
    <row r="2" spans="8:10" x14ac:dyDescent="0.3">
      <c r="H2" s="55"/>
      <c r="I2" s="55"/>
      <c r="J2" s="55"/>
    </row>
    <row r="3" spans="8:10" x14ac:dyDescent="0.3">
      <c r="H3" s="46"/>
      <c r="I3" s="46"/>
      <c r="J3" s="46"/>
    </row>
    <row r="4" spans="8:10" x14ac:dyDescent="0.3">
      <c r="H4" s="46"/>
      <c r="I4" s="46"/>
      <c r="J4" s="46"/>
    </row>
    <row r="5" spans="8:10" x14ac:dyDescent="0.3">
      <c r="H5" s="46"/>
      <c r="I5" s="46"/>
      <c r="J5" s="46"/>
    </row>
    <row r="6" spans="8:10" x14ac:dyDescent="0.3">
      <c r="H6" s="46"/>
      <c r="I6" s="46"/>
      <c r="J6" s="46"/>
    </row>
    <row r="7" spans="8:10" x14ac:dyDescent="0.3">
      <c r="H7" s="46"/>
      <c r="I7" s="46"/>
      <c r="J7" s="46"/>
    </row>
    <row r="8" spans="8:10" x14ac:dyDescent="0.3">
      <c r="H8" s="46"/>
      <c r="I8" s="46"/>
      <c r="J8" s="46"/>
    </row>
    <row r="9" spans="8:10" x14ac:dyDescent="0.3">
      <c r="H9" s="46"/>
      <c r="I9" s="46"/>
      <c r="J9" s="46"/>
    </row>
    <row r="10" spans="8:10" x14ac:dyDescent="0.3">
      <c r="H10" s="46"/>
      <c r="I10" s="46"/>
      <c r="J10" s="46"/>
    </row>
    <row r="11" spans="8:10" x14ac:dyDescent="0.3">
      <c r="H11" s="34"/>
      <c r="I11" s="50"/>
      <c r="J11" s="50"/>
    </row>
    <row r="12" spans="8:10" x14ac:dyDescent="0.3">
      <c r="H12" s="34"/>
      <c r="I12" s="50"/>
      <c r="J12" s="50"/>
    </row>
    <row r="13" spans="8:10" x14ac:dyDescent="0.3">
      <c r="H13" s="34"/>
      <c r="I13" s="50"/>
      <c r="J13" s="50"/>
    </row>
    <row r="14" spans="8:10" x14ac:dyDescent="0.3">
      <c r="H14" s="34"/>
      <c r="I14" s="50"/>
      <c r="J14" s="50"/>
    </row>
    <row r="15" spans="8:10" x14ac:dyDescent="0.3">
      <c r="H15" s="34"/>
      <c r="I15" s="50"/>
      <c r="J15" s="50"/>
    </row>
    <row r="16" spans="8:10" x14ac:dyDescent="0.3">
      <c r="H16" s="34"/>
      <c r="I16" s="50"/>
      <c r="J16" s="50"/>
    </row>
    <row r="17" spans="8:10" x14ac:dyDescent="0.3">
      <c r="H17" s="34"/>
      <c r="I17" s="50"/>
      <c r="J17" s="50"/>
    </row>
    <row r="18" spans="8:10" x14ac:dyDescent="0.3">
      <c r="H18" s="34"/>
      <c r="I18" s="50"/>
      <c r="J18" s="50"/>
    </row>
    <row r="19" spans="8:10" x14ac:dyDescent="0.3">
      <c r="H19" s="34"/>
      <c r="I19" s="50"/>
      <c r="J19" s="50"/>
    </row>
    <row r="20" spans="8:10" x14ac:dyDescent="0.3">
      <c r="H20" s="34"/>
      <c r="I20" s="50"/>
      <c r="J20" s="50"/>
    </row>
    <row r="21" spans="8:10" x14ac:dyDescent="0.3">
      <c r="H21" s="34"/>
      <c r="I21" s="50"/>
      <c r="J21" s="50"/>
    </row>
    <row r="22" spans="8:10" x14ac:dyDescent="0.3">
      <c r="H22" s="34"/>
      <c r="I22" s="50"/>
      <c r="J22" s="50"/>
    </row>
    <row r="23" spans="8:10" x14ac:dyDescent="0.3">
      <c r="H23" s="34"/>
      <c r="I23" s="50"/>
      <c r="J23" s="50"/>
    </row>
    <row r="24" spans="8:10" x14ac:dyDescent="0.3">
      <c r="H24" s="34"/>
      <c r="I24" s="50"/>
      <c r="J24" s="50"/>
    </row>
    <row r="25" spans="8:10" x14ac:dyDescent="0.3">
      <c r="H25" s="34"/>
      <c r="I25" s="50"/>
      <c r="J25" s="50"/>
    </row>
    <row r="26" spans="8:10" x14ac:dyDescent="0.3">
      <c r="H26" s="34"/>
      <c r="I26" s="50"/>
      <c r="J26" s="50"/>
    </row>
    <row r="27" spans="8:10" x14ac:dyDescent="0.3">
      <c r="H27" s="34"/>
      <c r="I27" s="50"/>
      <c r="J27" s="50"/>
    </row>
    <row r="28" spans="8:10" x14ac:dyDescent="0.3">
      <c r="H28" s="34"/>
      <c r="I28" s="50"/>
      <c r="J28" s="50"/>
    </row>
    <row r="29" spans="8:10" x14ac:dyDescent="0.3">
      <c r="H29" s="34"/>
      <c r="I29" s="50"/>
      <c r="J29" s="50"/>
    </row>
    <row r="30" spans="8:10" x14ac:dyDescent="0.3">
      <c r="H30" s="34"/>
      <c r="I30" s="50"/>
      <c r="J30" s="50"/>
    </row>
    <row r="31" spans="8:10" x14ac:dyDescent="0.3">
      <c r="H31" s="34"/>
      <c r="I31" s="50"/>
      <c r="J31" s="50"/>
    </row>
    <row r="32" spans="8:10" x14ac:dyDescent="0.3">
      <c r="H32" s="34"/>
      <c r="I32" s="50"/>
      <c r="J32" s="50"/>
    </row>
    <row r="33" spans="8:10" x14ac:dyDescent="0.3">
      <c r="H33" s="34"/>
      <c r="I33" s="50"/>
      <c r="J33" s="50"/>
    </row>
    <row r="34" spans="8:10" x14ac:dyDescent="0.3">
      <c r="H34" s="34"/>
      <c r="I34" s="50"/>
      <c r="J34" s="50"/>
    </row>
    <row r="35" spans="8:10" x14ac:dyDescent="0.3">
      <c r="H35" s="34"/>
      <c r="I35" s="50"/>
      <c r="J35" s="50"/>
    </row>
    <row r="36" spans="8:10" x14ac:dyDescent="0.3">
      <c r="H36" s="34"/>
      <c r="I36" s="50"/>
      <c r="J36" s="50"/>
    </row>
    <row r="37" spans="8:10" x14ac:dyDescent="0.3">
      <c r="H37" s="34"/>
      <c r="I37" s="50"/>
      <c r="J37" s="50"/>
    </row>
    <row r="38" spans="8:10" x14ac:dyDescent="0.3">
      <c r="H38" s="34"/>
      <c r="I38" s="50"/>
      <c r="J38" s="50"/>
    </row>
    <row r="39" spans="8:10" x14ac:dyDescent="0.3">
      <c r="H39" s="34"/>
      <c r="I39" s="50"/>
      <c r="J39" s="50"/>
    </row>
    <row r="40" spans="8:10" x14ac:dyDescent="0.3">
      <c r="H40" s="46"/>
      <c r="I40" s="46"/>
      <c r="J40" s="46"/>
    </row>
    <row r="41" spans="8:10" x14ac:dyDescent="0.3">
      <c r="H41" s="46"/>
      <c r="I41" s="46"/>
      <c r="J41" s="46"/>
    </row>
    <row r="42" spans="8:10" x14ac:dyDescent="0.3">
      <c r="H42" s="46"/>
      <c r="I42" s="46"/>
      <c r="J42" s="46"/>
    </row>
    <row r="43" spans="8:10" x14ac:dyDescent="0.3">
      <c r="H43" s="46"/>
      <c r="I43" s="46"/>
      <c r="J43" s="46"/>
    </row>
    <row r="44" spans="8:10" x14ac:dyDescent="0.3">
      <c r="H44" s="34"/>
      <c r="I44" s="50"/>
      <c r="J44" s="50"/>
    </row>
    <row r="45" spans="8:10" x14ac:dyDescent="0.3">
      <c r="H45" s="34"/>
      <c r="I45" s="50"/>
      <c r="J45" s="50"/>
    </row>
    <row r="46" spans="8:10" x14ac:dyDescent="0.3">
      <c r="H46" s="34"/>
      <c r="I46" s="50"/>
      <c r="J46" s="50"/>
    </row>
    <row r="47" spans="8:10" x14ac:dyDescent="0.3">
      <c r="H47" s="34"/>
      <c r="I47" s="50"/>
      <c r="J47" s="50"/>
    </row>
    <row r="48" spans="8:10" x14ac:dyDescent="0.3">
      <c r="H48" s="34"/>
      <c r="I48" s="50"/>
      <c r="J48" s="50"/>
    </row>
    <row r="49" spans="8:10" x14ac:dyDescent="0.3">
      <c r="H49" s="34"/>
      <c r="I49" s="50"/>
      <c r="J49" s="50"/>
    </row>
    <row r="50" spans="8:10" x14ac:dyDescent="0.3">
      <c r="H50" s="34"/>
      <c r="I50" s="50"/>
      <c r="J50" s="50"/>
    </row>
    <row r="51" spans="8:10" x14ac:dyDescent="0.3">
      <c r="H51" s="34"/>
      <c r="I51" s="50"/>
      <c r="J51" s="50"/>
    </row>
    <row r="52" spans="8:10" x14ac:dyDescent="0.3">
      <c r="H52" s="34"/>
      <c r="I52" s="50"/>
      <c r="J52" s="50"/>
    </row>
    <row r="53" spans="8:10" x14ac:dyDescent="0.3">
      <c r="H53" s="34"/>
      <c r="I53" s="50"/>
      <c r="J53" s="50"/>
    </row>
    <row r="54" spans="8:10" x14ac:dyDescent="0.3">
      <c r="H54" s="34"/>
      <c r="I54" s="50"/>
      <c r="J54" s="50"/>
    </row>
    <row r="55" spans="8:10" x14ac:dyDescent="0.3">
      <c r="H55" s="34"/>
      <c r="I55" s="50"/>
      <c r="J55" s="50"/>
    </row>
    <row r="56" spans="8:10" x14ac:dyDescent="0.3">
      <c r="H56" s="34"/>
      <c r="I56" s="50"/>
      <c r="J56" s="50"/>
    </row>
    <row r="57" spans="8:10" x14ac:dyDescent="0.3">
      <c r="H57" s="34"/>
      <c r="I57" s="50"/>
      <c r="J57" s="50"/>
    </row>
    <row r="58" spans="8:10" x14ac:dyDescent="0.3">
      <c r="H58" s="34"/>
      <c r="I58" s="50"/>
      <c r="J58" s="50"/>
    </row>
    <row r="59" spans="8:10" x14ac:dyDescent="0.3">
      <c r="H59" s="34"/>
      <c r="I59" s="50"/>
      <c r="J59" s="50"/>
    </row>
    <row r="60" spans="8:10" x14ac:dyDescent="0.3">
      <c r="H60" s="34"/>
      <c r="I60" s="50"/>
      <c r="J60" s="50"/>
    </row>
  </sheetData>
  <mergeCells count="3">
    <mergeCell ref="H1:H2"/>
    <mergeCell ref="I1:I2"/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Arnab Mitra</cp:lastModifiedBy>
  <dcterms:created xsi:type="dcterms:W3CDTF">2020-04-15T08:21:33Z</dcterms:created>
  <dcterms:modified xsi:type="dcterms:W3CDTF">2021-01-16T12:15:15Z</dcterms:modified>
</cp:coreProperties>
</file>