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<sst xmlns="http://schemas.openxmlformats.org/spreadsheetml/2006/main" count="332" uniqueCount="171">
  <si>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</si>
  <si>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</si>
  <si>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</si>
  <si>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</si>
  <si>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</si>
  <si>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</si>
  <si>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</si>
  <si>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</si>
  <si>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</si>
  <si>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</si>
  <si>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</si>
  <si>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</si>
  <si>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</si>
  <si>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</si>
  <si>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</si>
  <si>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</si>
  <si>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</si>
  <si>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</si>
  <si>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</si>
  <si>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</si>
  <si>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</si>
  <si>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</si>
  <si>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</si>
  <si>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</si>
  <si>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</si>
  <si>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</si>
  <si>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</si>
  <si>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</si>
  <si>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</si>
  <si>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</si>
  <si>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</si>
  <si>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</si>
  <si>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</si>
  <si>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</si>
  <si>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</si>
  <si>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</si>
  <si>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</si>
  <si>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</si>
  <si>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</si>
  <si>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</si>
  <si>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</si>
  <si>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</si>
  <si>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</si>
  <si>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</si>
  <si>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</si>
  <si>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</si>
  <si>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</si>
  <si>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</si>
  <si>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</si>
  <si>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</si>
  <si>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</si>
  <si>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</si>
  <si>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</si>
  <si>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</si>
  <si>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</si>
  <si>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</si>
  <si>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</si>
  <si>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</si>
  <si>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</si>
  <si>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</si>
  <si>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</si>
  <si>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</si>
  <si>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</si>
  <si>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</si>
  <si>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</si>
  <si>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</si>
  <si>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</si>
  <si>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</si>
  <si>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</si>
  <si>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 xml:space="preserve">Existing  Water sources/ Structures </t>
  </si>
  <si>
    <t>Uttar Bastar Kanker</t>
  </si>
  <si>
    <t>Bhanupratappur</t>
  </si>
  <si>
    <t>Kevti</t>
  </si>
  <si>
    <t>Kevti, Harharpani</t>
  </si>
  <si>
    <t>Mnghra Nala</t>
  </si>
  <si>
    <t>Flows till February</t>
  </si>
  <si>
    <t>e DPR of Kevti GP, Bhanupratappur, Chhattisgarh</t>
  </si>
  <si>
    <t>S.N.</t>
  </si>
  <si>
    <t>Applicant Name/ Community work</t>
  </si>
  <si>
    <t>Dimensions</t>
  </si>
  <si>
    <t>GPS COORDINATES</t>
  </si>
  <si>
    <t>Treated area (ha)</t>
  </si>
  <si>
    <t>Water conservation (ham)</t>
  </si>
  <si>
    <t>Length (m)</t>
  </si>
  <si>
    <t>Width (m)</t>
  </si>
  <si>
    <t>Depth (m)</t>
  </si>
  <si>
    <t>LAT</t>
  </si>
  <si>
    <t>LONG</t>
  </si>
  <si>
    <t>Prakash Salam/Subesingh</t>
  </si>
  <si>
    <t>Land levelling</t>
  </si>
  <si>
    <t>1 acre</t>
  </si>
  <si>
    <t>Rajendra/Dasruram</t>
  </si>
  <si>
    <t>Sonsingh/Sumaro</t>
  </si>
  <si>
    <t>Chamotin/Binesh</t>
  </si>
  <si>
    <t>Banshilal/Nandgahiya</t>
  </si>
  <si>
    <t>Kejuram/Satwantin</t>
  </si>
  <si>
    <t>2 acre</t>
  </si>
  <si>
    <t>Sanwal/Jaysula</t>
  </si>
  <si>
    <t>Sagnuram/Sukaluram</t>
  </si>
  <si>
    <t>Asmotin/Shamsaay</t>
  </si>
  <si>
    <t>Ramsay/Aman</t>
  </si>
  <si>
    <t>Kumari/Chabilal</t>
  </si>
  <si>
    <t>Anjori/Sukdev</t>
  </si>
  <si>
    <t>3 acre</t>
  </si>
  <si>
    <t>Gayaram/Fatturam</t>
  </si>
  <si>
    <t>81.096700.</t>
  </si>
  <si>
    <t>Jagnath/Hiruram</t>
  </si>
  <si>
    <t>Kartik/Durugsingh</t>
  </si>
  <si>
    <t>Binda/Ashwan</t>
  </si>
  <si>
    <t>Farm Pond</t>
  </si>
  <si>
    <t>Sukhmotin/Dhaneshwari</t>
  </si>
  <si>
    <t>Shreeram/narsingh</t>
  </si>
  <si>
    <t>81.095660.</t>
  </si>
  <si>
    <t>Sukdev/ghasantin</t>
  </si>
  <si>
    <t>Pahuduram/Kanglu</t>
  </si>
  <si>
    <t>Shankar/Meelabai</t>
  </si>
  <si>
    <t>Land Levelling</t>
  </si>
  <si>
    <t>Dulorin</t>
  </si>
  <si>
    <t>Dasaru/Kumari</t>
  </si>
  <si>
    <t>Nandu/Dulama</t>
  </si>
  <si>
    <t>Singray/Sukama</t>
  </si>
  <si>
    <t>Ramsay/Jhitako</t>
  </si>
  <si>
    <t>Ahilya</t>
  </si>
  <si>
    <t>Chamraram/Gangay</t>
  </si>
  <si>
    <t>Ramji/Nirupa</t>
  </si>
  <si>
    <t>Lachchan/Raiso</t>
  </si>
  <si>
    <t>Amitra</t>
  </si>
  <si>
    <t>Ramesh/Surekha</t>
  </si>
  <si>
    <t>Ballu/Partalo</t>
  </si>
  <si>
    <t>Brijlal/Tijiya</t>
  </si>
  <si>
    <t>Birendra/Tijiya</t>
  </si>
  <si>
    <t>Sambhuram/Bedo</t>
  </si>
  <si>
    <t>Dhanaji/Sukhiya</t>
  </si>
  <si>
    <t>Pancham/Sumrin</t>
  </si>
  <si>
    <t>Total</t>
  </si>
  <si>
    <t>67 nos.</t>
  </si>
  <si>
    <t>16 nos.</t>
  </si>
  <si>
    <t>10 nos.</t>
  </si>
  <si>
    <t>12.92 Ha-m</t>
  </si>
  <si>
    <t>Deepak/Mayaram</t>
  </si>
  <si>
    <t>Siddhuram/Darbari</t>
  </si>
  <si>
    <t>Brijlal/Ghasiya</t>
  </si>
  <si>
    <t>Baijnath/Hiralal</t>
  </si>
  <si>
    <t>Shivnath/Narsingh</t>
  </si>
  <si>
    <t>Ramnath/Ankalu</t>
  </si>
  <si>
    <t>Rampyare/Motiram</t>
  </si>
  <si>
    <t>Kanwalsingh/Noharsingh</t>
  </si>
  <si>
    <t>Sitaram/Rupuram</t>
  </si>
  <si>
    <t>Shivprasad/Balsingh</t>
  </si>
  <si>
    <t>pahadram/kanglu</t>
  </si>
  <si>
    <t>Khuwarsingh/mankur</t>
  </si>
  <si>
    <t>ramdayal/hariram</t>
  </si>
  <si>
    <t>shamnkar/ramprasad</t>
  </si>
  <si>
    <t>kamlabai/fulsingh</t>
  </si>
  <si>
    <t>godavari/budhuram</t>
  </si>
  <si>
    <t>radhiyabai/jodhuram</t>
  </si>
  <si>
    <t>sukhmotin/sahadev</t>
  </si>
  <si>
    <t>bijhar/firturam</t>
  </si>
  <si>
    <t>aghan/mahaguram</t>
  </si>
  <si>
    <t>1.5 acres</t>
  </si>
  <si>
    <t>4E2B6A3</t>
  </si>
  <si>
    <t>500 m long</t>
  </si>
  <si>
    <t>500 m</t>
  </si>
  <si>
    <t>Job Card No.</t>
  </si>
  <si>
    <t>Land Type</t>
  </si>
  <si>
    <t>Upland</t>
  </si>
  <si>
    <t>Medium Upland</t>
  </si>
  <si>
    <t>Total Water Available (excluding losses)</t>
  </si>
  <si>
    <t>Water Fulfilled for use (in percentage)</t>
  </si>
  <si>
    <t>19.185 Ha-m</t>
  </si>
  <si>
    <t>74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</si>
</sst>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8" tint="-0.4999699890613556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5" fillId="2" borderId="10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0" xfId="0" applyFont="1" applyFill="1" applyBorder="1"/>
    <xf numFmtId="0" fontId="5" fillId="2" borderId="6" xfId="0" applyFont="1" applyFill="1" applyBorder="1"/>
    <xf numFmtId="0" fontId="6" fillId="2" borderId="1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6" fillId="2" borderId="6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1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2" fillId="5" borderId="17" xfId="0" applyFont="1" applyFill="1" applyBorder="1"/>
    <xf numFmtId="0" fontId="2" fillId="5" borderId="18" xfId="0" applyFont="1" applyFill="1" applyBorder="1"/>
    <xf numFmtId="0" fontId="12" fillId="0" borderId="19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8616-0F36-4DBC-8E31-E0C0FABA4AA0}">
  <dimension ref="B1:M136"/>
  <sheetViews>
    <sheetView tabSelected="1" zoomScale="90" zoomScaleNormal="90" workbookViewId="0" topLeftCell="A1">
      <selection activeCell="D66" sqref="D66"/>
    </sheetView>
  </sheetViews>
  <sheetFormatPr defaultColWidth="9.140625" defaultRowHeight="15"/>
  <cols>
    <col min="1" max="1" width="9.140625" style="1" customWidth="1"/>
    <col min="2" max="2" width="4.28125" style="21" customWidth="1"/>
    <col min="3" max="3" width="37.421875" style="21" bestFit="1" customWidth="1"/>
    <col min="4" max="4" width="19.140625" style="21" customWidth="1"/>
    <col min="5" max="5" width="14.8515625" style="21" customWidth="1"/>
    <col min="6" max="6" width="17.140625" style="21" customWidth="1"/>
    <col min="7" max="7" width="9.140625" style="21" customWidth="1"/>
    <col min="8" max="8" width="10.57421875" style="21" customWidth="1"/>
    <col min="9" max="9" width="10.28125" style="21" customWidth="1"/>
    <col min="10" max="10" width="9.140625" style="21" customWidth="1"/>
    <col min="11" max="16384" width="9.140625" style="1" customWidth="1"/>
  </cols>
  <sheetData>
    <row r="1" spans="2:10" ht="14.4" thickBot="1">
      <c r="B1" s="75" t="s">
        <v>76</v>
      </c>
      <c r="C1" s="76"/>
      <c r="D1" s="76"/>
      <c r="E1" s="76"/>
      <c r="F1" s="76"/>
      <c r="G1" s="76"/>
      <c r="H1" s="17"/>
      <c r="I1" s="18"/>
      <c r="J1" s="19"/>
    </row>
    <row r="2" spans="2:10" ht="15">
      <c r="B2" s="6"/>
      <c r="C2" s="4"/>
      <c r="D2" s="4"/>
      <c r="E2" s="4"/>
      <c r="F2" s="4"/>
      <c r="G2" s="4"/>
      <c r="H2" s="4"/>
      <c r="I2" s="4"/>
      <c r="J2" s="5"/>
    </row>
    <row r="3" spans="2:10" ht="14.4" thickBot="1">
      <c r="B3" s="6"/>
      <c r="C3" s="4"/>
      <c r="D3" s="74"/>
      <c r="E3" s="74"/>
      <c r="F3" s="74"/>
      <c r="G3" s="74"/>
      <c r="H3" s="74"/>
      <c r="I3" s="74"/>
      <c r="J3" s="5"/>
    </row>
    <row r="4" spans="2:10" ht="15">
      <c r="B4" s="22" t="s">
        <v>0</v>
      </c>
      <c r="C4" s="23" t="s">
        <v>1</v>
      </c>
      <c r="D4" s="13"/>
      <c r="E4" s="13"/>
      <c r="F4" s="13"/>
      <c r="G4" s="13"/>
      <c r="H4" s="13"/>
      <c r="I4" s="13"/>
      <c r="J4" s="14"/>
    </row>
    <row r="5" spans="2:10" ht="20.1" customHeight="1">
      <c r="B5" s="3"/>
      <c r="C5" s="2" t="s">
        <v>49</v>
      </c>
      <c r="D5" s="2" t="s">
        <v>160</v>
      </c>
      <c r="E5" s="2"/>
      <c r="F5" s="2"/>
      <c r="G5" s="2"/>
      <c r="H5" s="2"/>
      <c r="I5" s="2"/>
      <c r="J5" s="5"/>
    </row>
    <row r="6" spans="2:10" ht="20.1" customHeight="1">
      <c r="B6" s="3"/>
      <c r="C6" s="2" t="s">
        <v>2</v>
      </c>
      <c r="D6" s="2" t="s">
        <v>70</v>
      </c>
      <c r="E6" s="2"/>
      <c r="F6" s="2"/>
      <c r="G6" s="2"/>
      <c r="H6" s="2"/>
      <c r="I6" s="2"/>
      <c r="J6" s="5"/>
    </row>
    <row r="7" spans="2:10" ht="20.1" customHeight="1">
      <c r="B7" s="3"/>
      <c r="C7" s="2" t="s">
        <v>3</v>
      </c>
      <c r="D7" s="2" t="s">
        <v>71</v>
      </c>
      <c r="E7" s="2"/>
      <c r="F7" s="2"/>
      <c r="G7" s="2"/>
      <c r="H7" s="2"/>
      <c r="I7" s="2"/>
      <c r="J7" s="5"/>
    </row>
    <row r="8" spans="2:10" ht="20.1" customHeight="1">
      <c r="B8" s="3"/>
      <c r="C8" s="2" t="s">
        <v>4</v>
      </c>
      <c r="D8" s="2" t="s">
        <v>72</v>
      </c>
      <c r="E8" s="2"/>
      <c r="F8" s="2"/>
      <c r="G8" s="2"/>
      <c r="H8" s="2"/>
      <c r="I8" s="2"/>
      <c r="J8" s="5"/>
    </row>
    <row r="9" spans="2:10" ht="20.1" customHeight="1" thickBot="1">
      <c r="B9" s="11"/>
      <c r="C9" s="12" t="s">
        <v>50</v>
      </c>
      <c r="D9" s="77" t="s">
        <v>73</v>
      </c>
      <c r="E9" s="77"/>
      <c r="F9" s="77"/>
      <c r="G9" s="77"/>
      <c r="H9" s="77"/>
      <c r="I9" s="77"/>
      <c r="J9" s="10"/>
    </row>
    <row r="10" spans="2:10" ht="14.4" thickBot="1">
      <c r="B10" s="6"/>
      <c r="C10" s="4"/>
      <c r="D10" s="4"/>
      <c r="E10" s="4"/>
      <c r="F10" s="4"/>
      <c r="G10" s="4"/>
      <c r="H10" s="4"/>
      <c r="I10" s="4"/>
      <c r="J10" s="5"/>
    </row>
    <row r="11" spans="2:10" ht="20.1" customHeight="1">
      <c r="B11" s="22" t="s">
        <v>5</v>
      </c>
      <c r="C11" s="23" t="s">
        <v>6</v>
      </c>
      <c r="D11" s="13"/>
      <c r="E11" s="13"/>
      <c r="F11" s="13"/>
      <c r="G11" s="13"/>
      <c r="H11" s="13"/>
      <c r="I11" s="13"/>
      <c r="J11" s="14"/>
    </row>
    <row r="12" spans="2:10" ht="20.1" customHeight="1">
      <c r="B12" s="3"/>
      <c r="C12" s="2" t="s">
        <v>7</v>
      </c>
      <c r="D12" s="2">
        <v>771</v>
      </c>
      <c r="E12" s="2"/>
      <c r="F12" s="2"/>
      <c r="G12" s="2"/>
      <c r="H12" s="2"/>
      <c r="I12" s="2"/>
      <c r="J12" s="5"/>
    </row>
    <row r="13" spans="2:10" ht="20.1" customHeight="1">
      <c r="B13" s="3"/>
      <c r="C13" s="2" t="s">
        <v>8</v>
      </c>
      <c r="D13" s="2">
        <f>AVERAGE(1193+1181.8+1165.2+974.3+1289.2)/5</f>
        <v>1160.7</v>
      </c>
      <c r="E13" s="2"/>
      <c r="F13" s="2"/>
      <c r="G13" s="2"/>
      <c r="H13" s="2"/>
      <c r="I13" s="2"/>
      <c r="J13" s="5"/>
    </row>
    <row r="14" spans="2:10" ht="20.1" customHeight="1">
      <c r="B14" s="3"/>
      <c r="C14" s="2" t="s">
        <v>9</v>
      </c>
      <c r="D14" s="2" t="s">
        <v>32</v>
      </c>
      <c r="E14" s="2"/>
      <c r="F14" s="2"/>
      <c r="G14" s="2"/>
      <c r="H14" s="2"/>
      <c r="I14" s="2"/>
      <c r="J14" s="5"/>
    </row>
    <row r="15" spans="2:10" ht="20.1" customHeight="1">
      <c r="B15" s="3"/>
      <c r="C15" s="2" t="s">
        <v>10</v>
      </c>
      <c r="D15" s="29" t="s">
        <v>31</v>
      </c>
      <c r="E15" s="2"/>
      <c r="F15" s="2"/>
      <c r="G15" s="2"/>
      <c r="H15" s="2"/>
      <c r="I15" s="2"/>
      <c r="J15" s="5"/>
    </row>
    <row r="16" spans="2:10" ht="20.1" customHeight="1">
      <c r="B16" s="3"/>
      <c r="C16" s="2" t="s">
        <v>39</v>
      </c>
      <c r="D16" s="2" t="s">
        <v>74</v>
      </c>
      <c r="E16" s="2" t="s">
        <v>161</v>
      </c>
      <c r="F16" s="73" t="s">
        <v>75</v>
      </c>
      <c r="G16" s="73"/>
      <c r="H16" s="73"/>
      <c r="I16" s="73"/>
      <c r="J16" s="5"/>
    </row>
    <row r="17" spans="2:10" ht="20.1" customHeight="1" thickBot="1">
      <c r="B17" s="3"/>
      <c r="C17" s="2"/>
      <c r="D17" s="2"/>
      <c r="E17" s="2"/>
      <c r="F17" s="2"/>
      <c r="G17" s="2"/>
      <c r="H17" s="2"/>
      <c r="I17" s="2"/>
      <c r="J17" s="5"/>
    </row>
    <row r="18" spans="2:10" ht="20.1" customHeight="1">
      <c r="B18" s="24" t="s">
        <v>13</v>
      </c>
      <c r="C18" s="25" t="s">
        <v>55</v>
      </c>
      <c r="D18" s="15"/>
      <c r="E18" s="16"/>
      <c r="F18" s="16"/>
      <c r="G18" s="16"/>
      <c r="H18" s="16"/>
      <c r="I18" s="16"/>
      <c r="J18" s="14"/>
    </row>
    <row r="19" spans="2:10" ht="20.1" customHeight="1">
      <c r="B19" s="6"/>
      <c r="C19" s="2" t="s">
        <v>11</v>
      </c>
      <c r="D19" s="2">
        <v>1469</v>
      </c>
      <c r="E19" s="4"/>
      <c r="F19" s="4"/>
      <c r="G19" s="4"/>
      <c r="H19" s="4"/>
      <c r="I19" s="4"/>
      <c r="J19" s="5"/>
    </row>
    <row r="20" spans="2:10" ht="20.1" customHeight="1">
      <c r="B20" s="6"/>
      <c r="C20" s="2" t="s">
        <v>56</v>
      </c>
      <c r="D20" s="2">
        <v>323</v>
      </c>
      <c r="E20" s="4"/>
      <c r="F20" s="4"/>
      <c r="G20" s="4"/>
      <c r="H20" s="4"/>
      <c r="I20" s="4"/>
      <c r="J20" s="5"/>
    </row>
    <row r="21" spans="2:10" ht="20.1" customHeight="1">
      <c r="B21" s="6"/>
      <c r="C21" s="2" t="s">
        <v>12</v>
      </c>
      <c r="D21" s="2">
        <v>726</v>
      </c>
      <c r="E21" s="4"/>
      <c r="F21" s="4"/>
      <c r="G21" s="4"/>
      <c r="H21" s="4"/>
      <c r="I21" s="4"/>
      <c r="J21" s="5"/>
    </row>
    <row r="22" spans="2:10" ht="20.1" customHeight="1" thickBot="1">
      <c r="B22" s="8"/>
      <c r="C22" s="12" t="s">
        <v>34</v>
      </c>
      <c r="D22" s="12">
        <v>186</v>
      </c>
      <c r="E22" s="9"/>
      <c r="F22" s="9"/>
      <c r="G22" s="9"/>
      <c r="H22" s="9"/>
      <c r="I22" s="9"/>
      <c r="J22" s="10"/>
    </row>
    <row r="23" spans="2:10" ht="24.9" customHeight="1">
      <c r="B23" s="26" t="s">
        <v>14</v>
      </c>
      <c r="C23" s="27" t="s">
        <v>57</v>
      </c>
      <c r="D23" s="16"/>
      <c r="E23" s="16"/>
      <c r="F23" s="16"/>
      <c r="G23" s="16"/>
      <c r="H23" s="16"/>
      <c r="I23" s="16"/>
      <c r="J23" s="14"/>
    </row>
    <row r="24" spans="2:10" ht="35.1" customHeight="1">
      <c r="B24" s="6"/>
      <c r="C24" s="2" t="s">
        <v>51</v>
      </c>
      <c r="D24" s="2">
        <v>221</v>
      </c>
      <c r="E24" s="4"/>
      <c r="F24" s="4"/>
      <c r="G24" s="4"/>
      <c r="H24" s="4"/>
      <c r="I24" s="4"/>
      <c r="J24" s="5"/>
    </row>
    <row r="25" spans="2:10" ht="35.1" customHeight="1">
      <c r="B25" s="6"/>
      <c r="C25" s="2" t="s">
        <v>52</v>
      </c>
      <c r="D25" s="2">
        <v>11916</v>
      </c>
      <c r="E25" s="4"/>
      <c r="F25" s="4"/>
      <c r="G25" s="4"/>
      <c r="H25" s="4"/>
      <c r="I25" s="4"/>
      <c r="J25" s="5"/>
    </row>
    <row r="26" spans="2:10" ht="60" customHeight="1">
      <c r="B26" s="6"/>
      <c r="C26" s="2" t="s">
        <v>46</v>
      </c>
      <c r="D26" s="2">
        <v>60</v>
      </c>
      <c r="E26" s="4"/>
      <c r="F26" s="4"/>
      <c r="G26" s="4"/>
      <c r="H26" s="4"/>
      <c r="I26" s="4"/>
      <c r="J26" s="5"/>
    </row>
    <row r="27" spans="2:10" ht="60" customHeight="1">
      <c r="B27" s="6"/>
      <c r="C27" s="2" t="s">
        <v>48</v>
      </c>
      <c r="D27" s="2">
        <v>23.59</v>
      </c>
      <c r="E27" s="4"/>
      <c r="F27" s="4"/>
      <c r="G27" s="4"/>
      <c r="H27" s="4"/>
      <c r="I27" s="4"/>
      <c r="J27" s="5"/>
    </row>
    <row r="28" spans="2:10" ht="60" customHeight="1" thickBot="1">
      <c r="B28" s="8"/>
      <c r="C28" s="12" t="s">
        <v>47</v>
      </c>
      <c r="D28" s="12">
        <v>96.83</v>
      </c>
      <c r="E28" s="9"/>
      <c r="F28" s="9"/>
      <c r="G28" s="9"/>
      <c r="H28" s="9"/>
      <c r="I28" s="9"/>
      <c r="J28" s="10"/>
    </row>
    <row r="29" spans="2:10" ht="14.4" thickBot="1">
      <c r="B29" s="6"/>
      <c r="C29" s="4"/>
      <c r="D29" s="4"/>
      <c r="E29" s="4"/>
      <c r="F29" s="4"/>
      <c r="G29" s="4"/>
      <c r="H29" s="4"/>
      <c r="I29" s="4"/>
      <c r="J29" s="5"/>
    </row>
    <row r="30" spans="2:10" ht="20.1" customHeight="1">
      <c r="B30" s="24" t="s">
        <v>23</v>
      </c>
      <c r="C30" s="25" t="s">
        <v>15</v>
      </c>
      <c r="D30" s="16"/>
      <c r="E30" s="16"/>
      <c r="F30" s="16"/>
      <c r="G30" s="16"/>
      <c r="H30" s="16"/>
      <c r="I30" s="16"/>
      <c r="J30" s="14"/>
    </row>
    <row r="31" spans="2:10" ht="20.1" customHeight="1">
      <c r="B31" s="6"/>
      <c r="C31" s="2" t="s">
        <v>16</v>
      </c>
      <c r="D31" s="2">
        <v>378.63</v>
      </c>
      <c r="E31" s="4"/>
      <c r="F31" s="4"/>
      <c r="G31" s="4"/>
      <c r="H31" s="4"/>
      <c r="I31" s="4"/>
      <c r="J31" s="5"/>
    </row>
    <row r="32" spans="2:10" ht="20.1" customHeight="1">
      <c r="B32" s="6"/>
      <c r="C32" s="2" t="s">
        <v>17</v>
      </c>
      <c r="D32" s="2">
        <v>19.69</v>
      </c>
      <c r="E32" s="4"/>
      <c r="F32" s="4"/>
      <c r="G32" s="4"/>
      <c r="H32" s="4"/>
      <c r="I32" s="4"/>
      <c r="J32" s="5"/>
    </row>
    <row r="33" spans="2:10" ht="20.1" customHeight="1">
      <c r="B33" s="6"/>
      <c r="C33" s="2" t="s">
        <v>18</v>
      </c>
      <c r="D33" s="2">
        <v>112.75</v>
      </c>
      <c r="E33" s="4"/>
      <c r="F33" s="4"/>
      <c r="G33" s="4"/>
      <c r="H33" s="4"/>
      <c r="I33" s="4"/>
      <c r="J33" s="5"/>
    </row>
    <row r="34" spans="2:10" ht="20.1" customHeight="1">
      <c r="B34" s="6"/>
      <c r="C34" s="2" t="s">
        <v>19</v>
      </c>
      <c r="D34" s="2">
        <v>143.4</v>
      </c>
      <c r="E34" s="4"/>
      <c r="F34" s="4"/>
      <c r="G34" s="4"/>
      <c r="H34" s="4"/>
      <c r="I34" s="4"/>
      <c r="J34" s="5"/>
    </row>
    <row r="35" spans="2:10" ht="20.1" customHeight="1">
      <c r="B35" s="6"/>
      <c r="C35" s="2" t="s">
        <v>20</v>
      </c>
      <c r="D35" s="2">
        <v>0</v>
      </c>
      <c r="E35" s="4"/>
      <c r="F35" s="4"/>
      <c r="G35" s="4"/>
      <c r="H35" s="4"/>
      <c r="I35" s="4"/>
      <c r="J35" s="5"/>
    </row>
    <row r="36" spans="2:10" ht="20.1" customHeight="1">
      <c r="B36" s="6"/>
      <c r="C36" s="2" t="s">
        <v>21</v>
      </c>
      <c r="D36" s="2">
        <v>0</v>
      </c>
      <c r="E36" s="4"/>
      <c r="F36" s="4"/>
      <c r="G36" s="4"/>
      <c r="H36" s="4"/>
      <c r="I36" s="4"/>
      <c r="J36" s="5"/>
    </row>
    <row r="37" spans="2:10" ht="20.1" customHeight="1" thickBot="1">
      <c r="B37" s="8"/>
      <c r="C37" s="12" t="s">
        <v>22</v>
      </c>
      <c r="D37" s="12">
        <v>0</v>
      </c>
      <c r="E37" s="9"/>
      <c r="F37" s="9"/>
      <c r="G37" s="9"/>
      <c r="H37" s="9"/>
      <c r="I37" s="9"/>
      <c r="J37" s="10"/>
    </row>
    <row r="38" spans="2:10" ht="14.4" thickBot="1">
      <c r="B38" s="6"/>
      <c r="C38" s="4"/>
      <c r="D38" s="4"/>
      <c r="E38" s="4"/>
      <c r="F38" s="4"/>
      <c r="G38" s="4"/>
      <c r="H38" s="4"/>
      <c r="I38" s="4"/>
      <c r="J38" s="5"/>
    </row>
    <row r="39" spans="2:10" ht="15">
      <c r="B39" s="24" t="s">
        <v>28</v>
      </c>
      <c r="C39" s="25" t="s">
        <v>24</v>
      </c>
      <c r="D39" s="20"/>
      <c r="E39" s="16"/>
      <c r="F39" s="16"/>
      <c r="G39" s="16"/>
      <c r="H39" s="16"/>
      <c r="I39" s="16"/>
      <c r="J39" s="14"/>
    </row>
    <row r="40" spans="2:10" ht="20.1" customHeight="1">
      <c r="B40" s="6"/>
      <c r="C40" s="2" t="s">
        <v>25</v>
      </c>
      <c r="D40" s="2">
        <v>143.4</v>
      </c>
      <c r="E40" s="4"/>
      <c r="F40" s="4"/>
      <c r="G40" s="4"/>
      <c r="H40" s="4"/>
      <c r="I40" s="4"/>
      <c r="J40" s="5"/>
    </row>
    <row r="41" spans="2:10" ht="20.1" customHeight="1">
      <c r="B41" s="6"/>
      <c r="C41" s="2" t="s">
        <v>26</v>
      </c>
      <c r="D41" s="2">
        <v>183.84</v>
      </c>
      <c r="E41" s="4"/>
      <c r="F41" s="4"/>
      <c r="G41" s="4"/>
      <c r="H41" s="4"/>
      <c r="I41" s="4"/>
      <c r="J41" s="5"/>
    </row>
    <row r="42" spans="2:10" ht="20.1" customHeight="1">
      <c r="B42" s="6"/>
      <c r="C42" s="2" t="s">
        <v>33</v>
      </c>
      <c r="D42" s="2">
        <v>196.34</v>
      </c>
      <c r="E42" s="4"/>
      <c r="F42" s="4"/>
      <c r="G42" s="4"/>
      <c r="H42" s="4"/>
      <c r="I42" s="4"/>
      <c r="J42" s="5"/>
    </row>
    <row r="43" spans="2:10" ht="20.1" customHeight="1">
      <c r="B43" s="6"/>
      <c r="C43" s="2" t="s">
        <v>62</v>
      </c>
      <c r="D43" s="2">
        <v>130.89</v>
      </c>
      <c r="E43" s="4"/>
      <c r="F43" s="4"/>
      <c r="G43" s="4"/>
      <c r="H43" s="4"/>
      <c r="I43" s="4"/>
      <c r="J43" s="5"/>
    </row>
    <row r="44" spans="2:10" ht="20.1" customHeight="1" thickBot="1">
      <c r="B44" s="8"/>
      <c r="C44" s="12" t="s">
        <v>27</v>
      </c>
      <c r="D44" s="30" t="s">
        <v>162</v>
      </c>
      <c r="E44" s="9"/>
      <c r="F44" s="9"/>
      <c r="G44" s="9"/>
      <c r="H44" s="9"/>
      <c r="I44" s="9"/>
      <c r="J44" s="10"/>
    </row>
    <row r="45" spans="2:10" ht="14.4" thickBot="1">
      <c r="B45" s="6"/>
      <c r="C45" s="4"/>
      <c r="D45" s="4"/>
      <c r="E45" s="4"/>
      <c r="F45" s="4"/>
      <c r="G45" s="4"/>
      <c r="H45" s="4"/>
      <c r="I45" s="4"/>
      <c r="J45" s="5"/>
    </row>
    <row r="46" spans="2:10" ht="15">
      <c r="B46" s="24" t="s">
        <v>35</v>
      </c>
      <c r="C46" s="25" t="s">
        <v>69</v>
      </c>
      <c r="D46" s="28"/>
      <c r="E46" s="16"/>
      <c r="F46" s="16"/>
      <c r="G46" s="16"/>
      <c r="H46" s="16"/>
      <c r="I46" s="16"/>
      <c r="J46" s="14"/>
    </row>
    <row r="47" spans="2:10" ht="20.1" customHeight="1">
      <c r="B47" s="6"/>
      <c r="C47" s="2" t="s">
        <v>61</v>
      </c>
      <c r="D47" s="2" t="s">
        <v>135</v>
      </c>
      <c r="E47" s="29" t="s">
        <v>138</v>
      </c>
      <c r="F47" s="4"/>
      <c r="G47" s="4"/>
      <c r="H47" s="4"/>
      <c r="I47" s="4"/>
      <c r="J47" s="5"/>
    </row>
    <row r="48" spans="2:10" ht="20.1" customHeight="1">
      <c r="B48" s="6"/>
      <c r="C48" s="2" t="s">
        <v>44</v>
      </c>
      <c r="D48" s="2" t="s">
        <v>136</v>
      </c>
      <c r="E48" s="4"/>
      <c r="F48" s="4"/>
      <c r="G48" s="4"/>
      <c r="H48" s="4"/>
      <c r="I48" s="4"/>
      <c r="J48" s="5"/>
    </row>
    <row r="49" spans="2:10" ht="20.1" customHeight="1">
      <c r="B49" s="6"/>
      <c r="C49" s="2" t="s">
        <v>45</v>
      </c>
      <c r="D49" s="2" t="s">
        <v>137</v>
      </c>
      <c r="E49" s="4"/>
      <c r="F49" s="4"/>
      <c r="G49" s="4"/>
      <c r="H49" s="4"/>
      <c r="I49" s="4"/>
      <c r="J49" s="5"/>
    </row>
    <row r="50" spans="2:10" ht="20.1" customHeight="1" thickBot="1">
      <c r="B50" s="8"/>
      <c r="C50" s="9"/>
      <c r="D50" s="9"/>
      <c r="E50" s="9"/>
      <c r="F50" s="9"/>
      <c r="G50" s="9"/>
      <c r="H50" s="9"/>
      <c r="I50" s="9"/>
      <c r="J50" s="10"/>
    </row>
    <row r="51" spans="2:10" ht="14.4" thickBot="1">
      <c r="B51" s="6"/>
      <c r="C51" s="4"/>
      <c r="D51" s="4"/>
      <c r="E51" s="4"/>
      <c r="F51" s="4"/>
      <c r="G51" s="4"/>
      <c r="H51" s="4"/>
      <c r="I51" s="4"/>
      <c r="J51" s="5"/>
    </row>
    <row r="52" spans="2:10" ht="15">
      <c r="B52" s="22" t="s">
        <v>42</v>
      </c>
      <c r="C52" s="23" t="s">
        <v>40</v>
      </c>
      <c r="D52" s="13"/>
      <c r="E52" s="13"/>
      <c r="F52" s="13"/>
      <c r="G52" s="13"/>
      <c r="H52" s="13"/>
      <c r="I52" s="13"/>
      <c r="J52" s="14"/>
    </row>
    <row r="53" spans="2:10" ht="30" customHeight="1">
      <c r="B53" s="3"/>
      <c r="C53" s="2" t="s">
        <v>58</v>
      </c>
      <c r="D53" s="7">
        <v>0.76</v>
      </c>
      <c r="E53" s="2"/>
      <c r="F53" s="2"/>
      <c r="G53" s="2"/>
      <c r="H53" s="2"/>
      <c r="I53" s="2"/>
      <c r="J53" s="5"/>
    </row>
    <row r="54" spans="2:10" ht="30" customHeight="1">
      <c r="B54" s="3"/>
      <c r="C54" s="2" t="s">
        <v>59</v>
      </c>
      <c r="D54" s="7">
        <v>0.08</v>
      </c>
      <c r="E54" s="2"/>
      <c r="F54" s="2"/>
      <c r="G54" s="2"/>
      <c r="H54" s="2"/>
      <c r="I54" s="2"/>
      <c r="J54" s="5"/>
    </row>
    <row r="55" spans="2:10" ht="30" customHeight="1">
      <c r="B55" s="3"/>
      <c r="C55" s="2" t="s">
        <v>60</v>
      </c>
      <c r="D55" s="7">
        <v>0.14</v>
      </c>
      <c r="E55" s="2"/>
      <c r="F55" s="2"/>
      <c r="G55" s="2"/>
      <c r="H55" s="2"/>
      <c r="I55" s="2"/>
      <c r="J55" s="5"/>
    </row>
    <row r="56" spans="2:10" ht="15">
      <c r="B56" s="3"/>
      <c r="C56" s="2" t="s">
        <v>53</v>
      </c>
      <c r="D56" s="7">
        <v>0.01</v>
      </c>
      <c r="E56" s="2"/>
      <c r="F56" s="2"/>
      <c r="G56" s="2"/>
      <c r="H56" s="2"/>
      <c r="I56" s="2"/>
      <c r="J56" s="5"/>
    </row>
    <row r="57" spans="2:10" ht="15">
      <c r="B57" s="3"/>
      <c r="C57" s="2" t="s">
        <v>41</v>
      </c>
      <c r="D57" s="7">
        <v>0.01</v>
      </c>
      <c r="E57" s="2"/>
      <c r="F57" s="2"/>
      <c r="G57" s="2"/>
      <c r="H57" s="2"/>
      <c r="I57" s="2"/>
      <c r="J57" s="5"/>
    </row>
    <row r="58" spans="2:10" ht="14.4" thickBot="1">
      <c r="B58" s="8"/>
      <c r="C58" s="9"/>
      <c r="D58" s="9"/>
      <c r="E58" s="9"/>
      <c r="F58" s="9"/>
      <c r="G58" s="9"/>
      <c r="H58" s="9"/>
      <c r="I58" s="9"/>
      <c r="J58" s="10"/>
    </row>
    <row r="59" spans="2:10" ht="30" customHeight="1">
      <c r="B59" s="24" t="s">
        <v>43</v>
      </c>
      <c r="C59" s="25" t="s">
        <v>29</v>
      </c>
      <c r="D59" s="16"/>
      <c r="E59" s="16"/>
      <c r="F59" s="16"/>
      <c r="G59" s="16"/>
      <c r="H59" s="16"/>
      <c r="I59" s="16"/>
      <c r="J59" s="14"/>
    </row>
    <row r="60" spans="2:10" ht="30" customHeight="1">
      <c r="B60" s="6"/>
      <c r="C60" s="2" t="s">
        <v>65</v>
      </c>
      <c r="D60" s="2">
        <v>55.1</v>
      </c>
      <c r="E60" s="4"/>
      <c r="F60" s="4"/>
      <c r="G60" s="4"/>
      <c r="H60" s="4"/>
      <c r="I60" s="4"/>
      <c r="J60" s="5"/>
    </row>
    <row r="61" spans="2:10" ht="39.9" customHeight="1">
      <c r="B61" s="6"/>
      <c r="C61" s="2" t="s">
        <v>66</v>
      </c>
      <c r="D61" s="2">
        <v>12.92</v>
      </c>
      <c r="E61" s="4"/>
      <c r="F61" s="4"/>
      <c r="G61" s="4"/>
      <c r="H61" s="4"/>
      <c r="I61" s="4"/>
      <c r="J61" s="5"/>
    </row>
    <row r="62" spans="2:10" ht="14.4" thickBot="1">
      <c r="B62" s="8"/>
      <c r="C62" s="12" t="s">
        <v>67</v>
      </c>
      <c r="D62" s="12">
        <v>42.2</v>
      </c>
      <c r="E62" s="9"/>
      <c r="F62" s="9"/>
      <c r="G62" s="9"/>
      <c r="H62" s="9"/>
      <c r="I62" s="9"/>
      <c r="J62" s="10"/>
    </row>
    <row r="63" spans="2:10" ht="14.4" thickBot="1">
      <c r="B63" s="6"/>
      <c r="C63" s="2"/>
      <c r="D63" s="2"/>
      <c r="E63" s="2"/>
      <c r="F63" s="4"/>
      <c r="G63" s="4"/>
      <c r="H63" s="4"/>
      <c r="I63" s="4"/>
      <c r="J63" s="5"/>
    </row>
    <row r="64" spans="2:10" ht="60" customHeight="1">
      <c r="B64" s="24" t="s">
        <v>63</v>
      </c>
      <c r="C64" s="25" t="s">
        <v>36</v>
      </c>
      <c r="D64" s="16"/>
      <c r="E64" s="16"/>
      <c r="F64" s="16"/>
      <c r="G64" s="16"/>
      <c r="H64" s="16"/>
      <c r="I64" s="16"/>
      <c r="J64" s="14"/>
    </row>
    <row r="65" spans="2:10" ht="15">
      <c r="B65" s="62"/>
      <c r="C65" s="70" t="s">
        <v>167</v>
      </c>
      <c r="D65" s="66" t="s">
        <v>169</v>
      </c>
      <c r="E65" s="4"/>
      <c r="F65" s="4"/>
      <c r="G65" s="4"/>
      <c r="H65" s="4"/>
      <c r="I65" s="4"/>
      <c r="J65" s="5"/>
    </row>
    <row r="66" spans="2:10" ht="22.8" customHeight="1">
      <c r="B66" s="6"/>
      <c r="C66" s="63" t="s">
        <v>168</v>
      </c>
      <c r="D66" s="67">
        <v>0.45</v>
      </c>
      <c r="E66" s="4"/>
      <c r="F66" s="4"/>
      <c r="G66" s="4"/>
      <c r="H66" s="4"/>
      <c r="I66" s="4"/>
      <c r="J66" s="5"/>
    </row>
    <row r="67" spans="2:10" ht="15">
      <c r="B67" s="6"/>
      <c r="C67" s="64" t="s">
        <v>54</v>
      </c>
      <c r="D67" s="68">
        <v>36.38</v>
      </c>
      <c r="E67" s="4"/>
      <c r="F67" s="4"/>
      <c r="G67" s="4"/>
      <c r="H67" s="4"/>
      <c r="I67" s="4"/>
      <c r="J67" s="5"/>
    </row>
    <row r="68" spans="2:10" ht="15">
      <c r="B68" s="6"/>
      <c r="C68" s="64" t="s">
        <v>37</v>
      </c>
      <c r="D68" s="68">
        <v>4.22</v>
      </c>
      <c r="E68" s="4"/>
      <c r="F68" s="4"/>
      <c r="G68" s="4"/>
      <c r="H68" s="4"/>
      <c r="I68" s="4"/>
      <c r="J68" s="5"/>
    </row>
    <row r="69" spans="2:10" ht="28.2" thickBot="1">
      <c r="B69" s="8"/>
      <c r="C69" s="65" t="s">
        <v>68</v>
      </c>
      <c r="D69" s="69" t="s">
        <v>170</v>
      </c>
      <c r="E69" s="9"/>
      <c r="F69" s="9"/>
      <c r="G69" s="9"/>
      <c r="H69" s="9"/>
      <c r="I69" s="9"/>
      <c r="J69" s="10"/>
    </row>
    <row r="70" spans="2:10" ht="14.4" thickBot="1">
      <c r="B70" s="6"/>
      <c r="C70" s="4"/>
      <c r="D70" s="4"/>
      <c r="E70" s="4"/>
      <c r="F70" s="4"/>
      <c r="G70" s="4"/>
      <c r="H70" s="4"/>
      <c r="I70" s="4"/>
      <c r="J70" s="5"/>
    </row>
    <row r="71" spans="2:13" ht="15" customHeight="1" thickBot="1">
      <c r="B71" s="51" t="s">
        <v>64</v>
      </c>
      <c r="C71" s="82" t="s">
        <v>30</v>
      </c>
      <c r="D71" s="83"/>
      <c r="E71" s="83"/>
      <c r="F71" s="83"/>
      <c r="G71" s="83"/>
      <c r="H71" s="83"/>
      <c r="I71" s="83"/>
      <c r="J71" s="83"/>
      <c r="K71" s="83"/>
      <c r="L71" s="83"/>
      <c r="M71" s="84"/>
    </row>
    <row r="72" spans="2:13" ht="15">
      <c r="B72" s="85" t="s">
        <v>77</v>
      </c>
      <c r="C72" s="87" t="s">
        <v>78</v>
      </c>
      <c r="D72" s="78" t="s">
        <v>163</v>
      </c>
      <c r="E72" s="89" t="s">
        <v>38</v>
      </c>
      <c r="F72" s="80" t="s">
        <v>164</v>
      </c>
      <c r="G72" s="91" t="s">
        <v>79</v>
      </c>
      <c r="H72" s="92"/>
      <c r="I72" s="92"/>
      <c r="J72" s="93" t="s">
        <v>80</v>
      </c>
      <c r="K72" s="94"/>
      <c r="L72" s="95" t="s">
        <v>81</v>
      </c>
      <c r="M72" s="97" t="s">
        <v>82</v>
      </c>
    </row>
    <row r="73" spans="2:13" ht="28.2" thickBot="1">
      <c r="B73" s="86"/>
      <c r="C73" s="88"/>
      <c r="D73" s="79"/>
      <c r="E73" s="90"/>
      <c r="F73" s="81"/>
      <c r="G73" s="60" t="s">
        <v>83</v>
      </c>
      <c r="H73" s="54" t="s">
        <v>84</v>
      </c>
      <c r="I73" s="54" t="s">
        <v>85</v>
      </c>
      <c r="J73" s="38" t="s">
        <v>86</v>
      </c>
      <c r="K73" s="38" t="s">
        <v>87</v>
      </c>
      <c r="L73" s="96"/>
      <c r="M73" s="98"/>
    </row>
    <row r="74" spans="2:13" ht="15">
      <c r="B74" s="52">
        <v>1</v>
      </c>
      <c r="C74" s="53" t="s">
        <v>88</v>
      </c>
      <c r="D74" s="61">
        <v>126</v>
      </c>
      <c r="E74" s="52" t="s">
        <v>89</v>
      </c>
      <c r="F74" s="61" t="s">
        <v>165</v>
      </c>
      <c r="G74" s="99" t="s">
        <v>90</v>
      </c>
      <c r="H74" s="99"/>
      <c r="I74" s="100"/>
      <c r="J74" s="57"/>
      <c r="K74" s="57"/>
      <c r="L74" s="55">
        <f>1/2.5</f>
        <v>0.4</v>
      </c>
      <c r="M74" s="52">
        <f>L74*1.1*0.65</f>
        <v>0.28600000000000003</v>
      </c>
    </row>
    <row r="75" spans="2:13" ht="15.6">
      <c r="B75" s="32">
        <v>2</v>
      </c>
      <c r="C75" s="31" t="s">
        <v>91</v>
      </c>
      <c r="D75" s="71">
        <v>237</v>
      </c>
      <c r="E75" s="32" t="s">
        <v>89</v>
      </c>
      <c r="F75" s="61" t="s">
        <v>165</v>
      </c>
      <c r="G75" s="101" t="s">
        <v>90</v>
      </c>
      <c r="H75" s="101"/>
      <c r="I75" s="102"/>
      <c r="J75" s="57"/>
      <c r="K75" s="57"/>
      <c r="L75" s="56">
        <f aca="true" t="shared" si="0" ref="L75:L81">1/2.5</f>
        <v>0.4</v>
      </c>
      <c r="M75" s="52">
        <f aca="true" t="shared" si="1" ref="M75:M89">L75*1.1*0.65</f>
        <v>0.28600000000000003</v>
      </c>
    </row>
    <row r="76" spans="2:13" ht="15.6">
      <c r="B76" s="32">
        <v>3</v>
      </c>
      <c r="C76" s="31" t="s">
        <v>92</v>
      </c>
      <c r="D76" s="71"/>
      <c r="E76" s="32" t="s">
        <v>89</v>
      </c>
      <c r="F76" s="61" t="s">
        <v>166</v>
      </c>
      <c r="G76" s="101" t="s">
        <v>90</v>
      </c>
      <c r="H76" s="101"/>
      <c r="I76" s="101"/>
      <c r="J76" s="52">
        <v>20.232457</v>
      </c>
      <c r="K76" s="52">
        <v>81.087066</v>
      </c>
      <c r="L76" s="32">
        <f t="shared" si="0"/>
        <v>0.4</v>
      </c>
      <c r="M76" s="52">
        <f t="shared" si="1"/>
        <v>0.28600000000000003</v>
      </c>
    </row>
    <row r="77" spans="2:13" ht="15.6">
      <c r="B77" s="32">
        <v>4</v>
      </c>
      <c r="C77" s="31" t="s">
        <v>93</v>
      </c>
      <c r="D77" s="71"/>
      <c r="E77" s="32" t="s">
        <v>89</v>
      </c>
      <c r="F77" s="61" t="s">
        <v>165</v>
      </c>
      <c r="G77" s="101" t="s">
        <v>90</v>
      </c>
      <c r="H77" s="101"/>
      <c r="I77" s="101"/>
      <c r="J77" s="32">
        <v>20.233853</v>
      </c>
      <c r="K77" s="32">
        <v>81.086914</v>
      </c>
      <c r="L77" s="32">
        <f t="shared" si="0"/>
        <v>0.4</v>
      </c>
      <c r="M77" s="52">
        <f t="shared" si="1"/>
        <v>0.28600000000000003</v>
      </c>
    </row>
    <row r="78" spans="2:13" ht="15.6">
      <c r="B78" s="32">
        <v>5</v>
      </c>
      <c r="C78" s="31" t="s">
        <v>94</v>
      </c>
      <c r="D78" s="71"/>
      <c r="E78" s="32" t="s">
        <v>89</v>
      </c>
      <c r="F78" s="61" t="s">
        <v>166</v>
      </c>
      <c r="G78" s="101" t="s">
        <v>90</v>
      </c>
      <c r="H78" s="101"/>
      <c r="I78" s="101"/>
      <c r="J78" s="32">
        <v>20.240741</v>
      </c>
      <c r="K78" s="32">
        <v>81.088162</v>
      </c>
      <c r="L78" s="32">
        <f t="shared" si="0"/>
        <v>0.4</v>
      </c>
      <c r="M78" s="52">
        <f t="shared" si="1"/>
        <v>0.28600000000000003</v>
      </c>
    </row>
    <row r="79" spans="2:13" ht="15.6">
      <c r="B79" s="32">
        <v>6</v>
      </c>
      <c r="C79" s="31" t="s">
        <v>95</v>
      </c>
      <c r="D79" s="71">
        <v>116</v>
      </c>
      <c r="E79" s="32" t="s">
        <v>89</v>
      </c>
      <c r="F79" s="61" t="s">
        <v>165</v>
      </c>
      <c r="G79" s="101" t="s">
        <v>96</v>
      </c>
      <c r="H79" s="101"/>
      <c r="I79" s="101"/>
      <c r="J79" s="32">
        <v>20.242817</v>
      </c>
      <c r="K79" s="32">
        <v>81.090724</v>
      </c>
      <c r="L79" s="32">
        <f>2/2.5</f>
        <v>0.8</v>
      </c>
      <c r="M79" s="52">
        <f t="shared" si="1"/>
        <v>0.5720000000000001</v>
      </c>
    </row>
    <row r="80" spans="2:13" ht="15.6">
      <c r="B80" s="32">
        <v>7</v>
      </c>
      <c r="C80" s="31" t="s">
        <v>97</v>
      </c>
      <c r="D80" s="71">
        <v>215</v>
      </c>
      <c r="E80" s="32" t="s">
        <v>89</v>
      </c>
      <c r="F80" s="61" t="s">
        <v>165</v>
      </c>
      <c r="G80" s="101" t="s">
        <v>90</v>
      </c>
      <c r="H80" s="101"/>
      <c r="I80" s="101"/>
      <c r="J80" s="32">
        <v>20.243291</v>
      </c>
      <c r="K80" s="32">
        <v>81.087968</v>
      </c>
      <c r="L80" s="32">
        <f t="shared" si="0"/>
        <v>0.4</v>
      </c>
      <c r="M80" s="52">
        <f t="shared" si="1"/>
        <v>0.28600000000000003</v>
      </c>
    </row>
    <row r="81" spans="2:13" ht="15.6">
      <c r="B81" s="32">
        <v>8</v>
      </c>
      <c r="C81" s="31" t="s">
        <v>98</v>
      </c>
      <c r="D81" s="71">
        <v>103</v>
      </c>
      <c r="E81" s="32" t="s">
        <v>89</v>
      </c>
      <c r="F81" s="61" t="s">
        <v>166</v>
      </c>
      <c r="G81" s="101" t="s">
        <v>90</v>
      </c>
      <c r="H81" s="101"/>
      <c r="I81" s="101"/>
      <c r="J81" s="32">
        <v>20.244891</v>
      </c>
      <c r="K81" s="32">
        <v>81.091482</v>
      </c>
      <c r="L81" s="32">
        <f t="shared" si="0"/>
        <v>0.4</v>
      </c>
      <c r="M81" s="52">
        <f t="shared" si="1"/>
        <v>0.28600000000000003</v>
      </c>
    </row>
    <row r="82" spans="2:13" ht="15.6">
      <c r="B82" s="32">
        <v>9</v>
      </c>
      <c r="C82" s="31" t="s">
        <v>99</v>
      </c>
      <c r="D82" s="71"/>
      <c r="E82" s="32" t="s">
        <v>89</v>
      </c>
      <c r="F82" s="61" t="s">
        <v>165</v>
      </c>
      <c r="G82" s="103" t="s">
        <v>96</v>
      </c>
      <c r="H82" s="103"/>
      <c r="I82" s="103"/>
      <c r="J82" s="32">
        <v>20.246228</v>
      </c>
      <c r="K82" s="32">
        <v>81.093404</v>
      </c>
      <c r="L82" s="32">
        <f>2/2.5</f>
        <v>0.8</v>
      </c>
      <c r="M82" s="52">
        <f t="shared" si="1"/>
        <v>0.5720000000000001</v>
      </c>
    </row>
    <row r="83" spans="2:13" ht="15.6">
      <c r="B83" s="32">
        <v>10</v>
      </c>
      <c r="C83" s="31" t="s">
        <v>100</v>
      </c>
      <c r="D83" s="71">
        <v>107</v>
      </c>
      <c r="E83" s="32" t="s">
        <v>89</v>
      </c>
      <c r="F83" s="61" t="s">
        <v>165</v>
      </c>
      <c r="G83" s="103" t="s">
        <v>96</v>
      </c>
      <c r="H83" s="103"/>
      <c r="I83" s="103"/>
      <c r="J83" s="32">
        <v>20.244727</v>
      </c>
      <c r="K83" s="32">
        <v>81.094637</v>
      </c>
      <c r="L83" s="32">
        <f aca="true" t="shared" si="2" ref="L83:L84">2/2.5</f>
        <v>0.8</v>
      </c>
      <c r="M83" s="52">
        <f t="shared" si="1"/>
        <v>0.5720000000000001</v>
      </c>
    </row>
    <row r="84" spans="2:13" ht="15.6">
      <c r="B84" s="32">
        <v>11</v>
      </c>
      <c r="C84" s="31" t="s">
        <v>101</v>
      </c>
      <c r="D84" s="71">
        <v>152</v>
      </c>
      <c r="E84" s="32" t="s">
        <v>89</v>
      </c>
      <c r="F84" s="61" t="s">
        <v>165</v>
      </c>
      <c r="G84" s="103" t="s">
        <v>96</v>
      </c>
      <c r="H84" s="103"/>
      <c r="I84" s="103"/>
      <c r="J84" s="32">
        <v>20.237698</v>
      </c>
      <c r="K84" s="32">
        <v>81.096792</v>
      </c>
      <c r="L84" s="32">
        <f t="shared" si="2"/>
        <v>0.8</v>
      </c>
      <c r="M84" s="52">
        <f t="shared" si="1"/>
        <v>0.5720000000000001</v>
      </c>
    </row>
    <row r="85" spans="2:13" ht="15.6">
      <c r="B85" s="32">
        <v>12</v>
      </c>
      <c r="C85" s="33" t="s">
        <v>102</v>
      </c>
      <c r="D85" s="71">
        <v>114</v>
      </c>
      <c r="E85" s="32" t="s">
        <v>89</v>
      </c>
      <c r="F85" s="61" t="s">
        <v>165</v>
      </c>
      <c r="G85" s="103" t="s">
        <v>103</v>
      </c>
      <c r="H85" s="103"/>
      <c r="I85" s="103"/>
      <c r="J85" s="32">
        <v>20.236713</v>
      </c>
      <c r="K85" s="32">
        <v>81.096849</v>
      </c>
      <c r="L85" s="32">
        <f>3/2.5</f>
        <v>1.2</v>
      </c>
      <c r="M85" s="52">
        <f t="shared" si="1"/>
        <v>0.8580000000000001</v>
      </c>
    </row>
    <row r="86" spans="2:13" ht="27.6">
      <c r="B86" s="32">
        <v>13</v>
      </c>
      <c r="C86" s="33" t="s">
        <v>104</v>
      </c>
      <c r="D86" s="71">
        <v>162</v>
      </c>
      <c r="E86" s="32" t="s">
        <v>89</v>
      </c>
      <c r="F86" s="61" t="s">
        <v>165</v>
      </c>
      <c r="G86" s="103" t="s">
        <v>96</v>
      </c>
      <c r="H86" s="103"/>
      <c r="I86" s="103"/>
      <c r="J86" s="32">
        <v>20.235421</v>
      </c>
      <c r="K86" s="32" t="s">
        <v>105</v>
      </c>
      <c r="L86" s="32">
        <f>2/2.5</f>
        <v>0.8</v>
      </c>
      <c r="M86" s="52">
        <f t="shared" si="1"/>
        <v>0.5720000000000001</v>
      </c>
    </row>
    <row r="87" spans="2:13" ht="15.6">
      <c r="B87" s="32">
        <v>14</v>
      </c>
      <c r="C87" s="31" t="s">
        <v>106</v>
      </c>
      <c r="D87" s="71">
        <v>148</v>
      </c>
      <c r="E87" s="32" t="s">
        <v>89</v>
      </c>
      <c r="F87" s="61" t="s">
        <v>166</v>
      </c>
      <c r="G87" s="103" t="s">
        <v>90</v>
      </c>
      <c r="H87" s="103"/>
      <c r="I87" s="103"/>
      <c r="J87" s="32">
        <v>20.230101</v>
      </c>
      <c r="K87" s="32">
        <v>81.099317</v>
      </c>
      <c r="L87" s="32">
        <f>2/2.5</f>
        <v>0.8</v>
      </c>
      <c r="M87" s="52">
        <f t="shared" si="1"/>
        <v>0.5720000000000001</v>
      </c>
    </row>
    <row r="88" spans="2:13" ht="15.6">
      <c r="B88" s="32">
        <v>15</v>
      </c>
      <c r="C88" s="31" t="s">
        <v>107</v>
      </c>
      <c r="D88" s="71">
        <v>41</v>
      </c>
      <c r="E88" s="32" t="s">
        <v>89</v>
      </c>
      <c r="F88" s="61" t="s">
        <v>165</v>
      </c>
      <c r="G88" s="103" t="s">
        <v>103</v>
      </c>
      <c r="H88" s="103"/>
      <c r="I88" s="103"/>
      <c r="J88" s="32">
        <v>20.228823</v>
      </c>
      <c r="K88" s="32">
        <v>81.098092</v>
      </c>
      <c r="L88" s="32">
        <f>3/2.5</f>
        <v>1.2</v>
      </c>
      <c r="M88" s="52">
        <f t="shared" si="1"/>
        <v>0.8580000000000001</v>
      </c>
    </row>
    <row r="89" spans="2:13" ht="15.6">
      <c r="B89" s="32">
        <v>16</v>
      </c>
      <c r="C89" s="31" t="s">
        <v>108</v>
      </c>
      <c r="D89" s="71">
        <v>179</v>
      </c>
      <c r="E89" s="32" t="s">
        <v>89</v>
      </c>
      <c r="F89" s="61" t="s">
        <v>166</v>
      </c>
      <c r="G89" s="101" t="s">
        <v>90</v>
      </c>
      <c r="H89" s="101"/>
      <c r="I89" s="101"/>
      <c r="J89" s="32">
        <v>20.235697</v>
      </c>
      <c r="K89" s="32">
        <v>81.090494</v>
      </c>
      <c r="L89" s="32">
        <f>1/2.5</f>
        <v>0.4</v>
      </c>
      <c r="M89" s="52">
        <f t="shared" si="1"/>
        <v>0.28600000000000003</v>
      </c>
    </row>
    <row r="90" spans="2:13" ht="15.6">
      <c r="B90" s="32">
        <v>17</v>
      </c>
      <c r="C90" s="31" t="s">
        <v>108</v>
      </c>
      <c r="D90" s="71">
        <v>179</v>
      </c>
      <c r="E90" s="32" t="s">
        <v>109</v>
      </c>
      <c r="F90" s="61" t="s">
        <v>165</v>
      </c>
      <c r="G90" s="32">
        <v>30</v>
      </c>
      <c r="H90" s="32">
        <v>30</v>
      </c>
      <c r="I90" s="32">
        <v>3</v>
      </c>
      <c r="J90" s="32">
        <v>20.238881</v>
      </c>
      <c r="K90" s="32">
        <v>81.075165</v>
      </c>
      <c r="L90" s="32">
        <f>G90*H90/10000</f>
        <v>0.09</v>
      </c>
      <c r="M90" s="32">
        <f aca="true" t="shared" si="3" ref="M90:M91">+G90*H90*I90/10000</f>
        <v>0.27</v>
      </c>
    </row>
    <row r="91" spans="2:13" ht="15.6">
      <c r="B91" s="32">
        <v>18</v>
      </c>
      <c r="C91" s="31" t="s">
        <v>110</v>
      </c>
      <c r="D91" s="71"/>
      <c r="E91" s="32" t="s">
        <v>109</v>
      </c>
      <c r="F91" s="61" t="s">
        <v>165</v>
      </c>
      <c r="G91" s="32">
        <v>25</v>
      </c>
      <c r="H91" s="32">
        <v>25</v>
      </c>
      <c r="I91" s="32">
        <v>3</v>
      </c>
      <c r="J91" s="32">
        <v>20.235472</v>
      </c>
      <c r="K91" s="32">
        <v>81.091721</v>
      </c>
      <c r="L91" s="32">
        <f aca="true" t="shared" si="4" ref="L91:L97">G91*H91/10000</f>
        <v>0.0625</v>
      </c>
      <c r="M91" s="32">
        <f t="shared" si="3"/>
        <v>0.1875</v>
      </c>
    </row>
    <row r="92" spans="2:13" ht="15.6">
      <c r="B92" s="32">
        <v>19</v>
      </c>
      <c r="C92" s="31" t="s">
        <v>111</v>
      </c>
      <c r="D92" s="71">
        <v>121</v>
      </c>
      <c r="E92" s="32" t="s">
        <v>109</v>
      </c>
      <c r="F92" s="61" t="s">
        <v>165</v>
      </c>
      <c r="G92" s="32">
        <v>25</v>
      </c>
      <c r="H92" s="32">
        <v>25</v>
      </c>
      <c r="I92" s="32">
        <v>3</v>
      </c>
      <c r="J92" s="32">
        <v>20.243999</v>
      </c>
      <c r="K92" s="32">
        <v>81.090255</v>
      </c>
      <c r="L92" s="32">
        <f t="shared" si="4"/>
        <v>0.0625</v>
      </c>
      <c r="M92" s="32">
        <f>+G92*H92*I92/10000</f>
        <v>0.1875</v>
      </c>
    </row>
    <row r="93" spans="2:13" ht="27.6">
      <c r="B93" s="32">
        <v>20</v>
      </c>
      <c r="C93" s="31" t="s">
        <v>101</v>
      </c>
      <c r="D93" s="71">
        <v>152</v>
      </c>
      <c r="E93" s="32" t="s">
        <v>109</v>
      </c>
      <c r="F93" s="61" t="s">
        <v>165</v>
      </c>
      <c r="G93" s="32">
        <v>25</v>
      </c>
      <c r="H93" s="32">
        <v>25</v>
      </c>
      <c r="I93" s="32">
        <v>3</v>
      </c>
      <c r="J93" s="32">
        <v>20.237782</v>
      </c>
      <c r="K93" s="32" t="s">
        <v>112</v>
      </c>
      <c r="L93" s="32">
        <f t="shared" si="4"/>
        <v>0.0625</v>
      </c>
      <c r="M93" s="32">
        <f aca="true" t="shared" si="5" ref="M93:M97">+G93*H93*I93/10000</f>
        <v>0.1875</v>
      </c>
    </row>
    <row r="94" spans="2:13" ht="15.6">
      <c r="B94" s="32">
        <v>21</v>
      </c>
      <c r="C94" s="33" t="s">
        <v>104</v>
      </c>
      <c r="D94" s="71">
        <v>162</v>
      </c>
      <c r="E94" s="32" t="s">
        <v>109</v>
      </c>
      <c r="F94" s="61" t="s">
        <v>166</v>
      </c>
      <c r="G94" s="32">
        <v>15</v>
      </c>
      <c r="H94" s="32">
        <v>15</v>
      </c>
      <c r="I94" s="32">
        <v>3</v>
      </c>
      <c r="J94" s="32">
        <v>20.235733</v>
      </c>
      <c r="K94" s="32">
        <v>81.097041</v>
      </c>
      <c r="L94" s="32">
        <f t="shared" si="4"/>
        <v>0.0225</v>
      </c>
      <c r="M94" s="32">
        <f t="shared" si="5"/>
        <v>0.0675</v>
      </c>
    </row>
    <row r="95" spans="2:13" ht="15.6">
      <c r="B95" s="32">
        <v>22</v>
      </c>
      <c r="C95" s="33" t="s">
        <v>113</v>
      </c>
      <c r="D95" s="71">
        <v>114</v>
      </c>
      <c r="E95" s="32" t="s">
        <v>109</v>
      </c>
      <c r="F95" s="61" t="s">
        <v>166</v>
      </c>
      <c r="G95" s="32">
        <v>20</v>
      </c>
      <c r="H95" s="32">
        <v>25</v>
      </c>
      <c r="I95" s="32">
        <v>3</v>
      </c>
      <c r="J95" s="32">
        <v>20.234217</v>
      </c>
      <c r="K95" s="32">
        <v>81.097207</v>
      </c>
      <c r="L95" s="32">
        <f t="shared" si="4"/>
        <v>0.05</v>
      </c>
      <c r="M95" s="32">
        <f t="shared" si="5"/>
        <v>0.15</v>
      </c>
    </row>
    <row r="96" spans="2:13" ht="15.6">
      <c r="B96" s="32">
        <v>23</v>
      </c>
      <c r="C96" s="31" t="s">
        <v>106</v>
      </c>
      <c r="D96" s="71">
        <v>148</v>
      </c>
      <c r="E96" s="32" t="s">
        <v>109</v>
      </c>
      <c r="F96" s="61" t="s">
        <v>165</v>
      </c>
      <c r="G96" s="32">
        <v>20</v>
      </c>
      <c r="H96" s="32">
        <v>25</v>
      </c>
      <c r="I96" s="32">
        <v>3</v>
      </c>
      <c r="J96" s="32">
        <v>20.230729</v>
      </c>
      <c r="K96" s="32">
        <v>81.098107</v>
      </c>
      <c r="L96" s="32">
        <f t="shared" si="4"/>
        <v>0.05</v>
      </c>
      <c r="M96" s="32">
        <f t="shared" si="5"/>
        <v>0.15</v>
      </c>
    </row>
    <row r="97" spans="2:13" ht="15.6">
      <c r="B97" s="32">
        <v>24</v>
      </c>
      <c r="C97" s="31" t="s">
        <v>114</v>
      </c>
      <c r="D97" s="71">
        <v>131</v>
      </c>
      <c r="E97" s="32" t="s">
        <v>109</v>
      </c>
      <c r="F97" s="61" t="s">
        <v>165</v>
      </c>
      <c r="G97" s="32">
        <v>25</v>
      </c>
      <c r="H97" s="32">
        <v>25</v>
      </c>
      <c r="I97" s="32">
        <v>3</v>
      </c>
      <c r="J97" s="32">
        <v>20.232636</v>
      </c>
      <c r="K97" s="32">
        <v>81.9494</v>
      </c>
      <c r="L97" s="32">
        <f t="shared" si="4"/>
        <v>0.0625</v>
      </c>
      <c r="M97" s="32">
        <f t="shared" si="5"/>
        <v>0.1875</v>
      </c>
    </row>
    <row r="98" spans="2:13" ht="15">
      <c r="B98" s="32">
        <v>25</v>
      </c>
      <c r="C98" s="35" t="s">
        <v>115</v>
      </c>
      <c r="D98" s="71">
        <v>82</v>
      </c>
      <c r="E98" s="34" t="s">
        <v>116</v>
      </c>
      <c r="F98" s="61" t="s">
        <v>165</v>
      </c>
      <c r="G98" s="101" t="s">
        <v>103</v>
      </c>
      <c r="H98" s="101"/>
      <c r="I98" s="101"/>
      <c r="J98" s="34">
        <v>20.223247</v>
      </c>
      <c r="K98" s="34">
        <v>81.088944</v>
      </c>
      <c r="L98" s="34">
        <f>3/2.5</f>
        <v>1.2</v>
      </c>
      <c r="M98" s="34">
        <f>L98*1.1*0.65</f>
        <v>0.8580000000000001</v>
      </c>
    </row>
    <row r="99" spans="2:13" ht="15">
      <c r="B99" s="32">
        <v>26</v>
      </c>
      <c r="C99" s="36" t="s">
        <v>117</v>
      </c>
      <c r="D99" s="71"/>
      <c r="E99" s="34" t="s">
        <v>116</v>
      </c>
      <c r="F99" s="61" t="s">
        <v>165</v>
      </c>
      <c r="G99" s="101" t="s">
        <v>96</v>
      </c>
      <c r="H99" s="101"/>
      <c r="I99" s="101"/>
      <c r="J99" s="34">
        <v>20.223978</v>
      </c>
      <c r="K99" s="34">
        <v>81.094595</v>
      </c>
      <c r="L99" s="34">
        <f>2/2.5</f>
        <v>0.8</v>
      </c>
      <c r="M99" s="34">
        <f aca="true" t="shared" si="6" ref="M99:M112">L99*1.1*0.65</f>
        <v>0.5720000000000001</v>
      </c>
    </row>
    <row r="100" spans="2:13" ht="15">
      <c r="B100" s="32">
        <v>27</v>
      </c>
      <c r="C100" s="35" t="s">
        <v>118</v>
      </c>
      <c r="D100" s="71">
        <v>86</v>
      </c>
      <c r="E100" s="34" t="s">
        <v>116</v>
      </c>
      <c r="F100" s="61" t="s">
        <v>166</v>
      </c>
      <c r="G100" s="101" t="s">
        <v>90</v>
      </c>
      <c r="H100" s="101"/>
      <c r="I100" s="101"/>
      <c r="J100" s="34">
        <v>20.217435</v>
      </c>
      <c r="K100" s="34">
        <v>81.087738</v>
      </c>
      <c r="L100" s="34">
        <f>1/2.5</f>
        <v>0.4</v>
      </c>
      <c r="M100" s="34">
        <f t="shared" si="6"/>
        <v>0.28600000000000003</v>
      </c>
    </row>
    <row r="101" spans="2:13" ht="15">
      <c r="B101" s="32">
        <v>28</v>
      </c>
      <c r="C101" s="35" t="s">
        <v>119</v>
      </c>
      <c r="D101" s="71">
        <v>74</v>
      </c>
      <c r="E101" s="34" t="s">
        <v>116</v>
      </c>
      <c r="F101" s="61" t="s">
        <v>165</v>
      </c>
      <c r="G101" s="101" t="s">
        <v>96</v>
      </c>
      <c r="H101" s="101"/>
      <c r="I101" s="101"/>
      <c r="J101" s="34">
        <v>20.215663</v>
      </c>
      <c r="K101" s="34">
        <v>81.086726</v>
      </c>
      <c r="L101" s="34">
        <f>2/2.5</f>
        <v>0.8</v>
      </c>
      <c r="M101" s="34">
        <f t="shared" si="6"/>
        <v>0.5720000000000001</v>
      </c>
    </row>
    <row r="102" spans="2:13" ht="15">
      <c r="B102" s="32">
        <v>29</v>
      </c>
      <c r="C102" s="35" t="s">
        <v>120</v>
      </c>
      <c r="D102" s="71">
        <v>92</v>
      </c>
      <c r="E102" s="34" t="s">
        <v>116</v>
      </c>
      <c r="F102" s="61" t="s">
        <v>166</v>
      </c>
      <c r="G102" s="101" t="s">
        <v>90</v>
      </c>
      <c r="H102" s="101"/>
      <c r="I102" s="101"/>
      <c r="J102" s="34">
        <v>20.215332</v>
      </c>
      <c r="K102" s="34">
        <v>81.089363</v>
      </c>
      <c r="L102" s="34">
        <f>1/2.5</f>
        <v>0.4</v>
      </c>
      <c r="M102" s="34">
        <f t="shared" si="6"/>
        <v>0.28600000000000003</v>
      </c>
    </row>
    <row r="103" spans="2:13" ht="15.6">
      <c r="B103" s="32">
        <v>30</v>
      </c>
      <c r="C103" s="37" t="s">
        <v>121</v>
      </c>
      <c r="D103" s="71">
        <v>107</v>
      </c>
      <c r="E103" s="34" t="s">
        <v>116</v>
      </c>
      <c r="F103" s="61" t="s">
        <v>165</v>
      </c>
      <c r="G103" s="101" t="s">
        <v>96</v>
      </c>
      <c r="H103" s="101"/>
      <c r="I103" s="101"/>
      <c r="J103" s="34">
        <v>20.222266</v>
      </c>
      <c r="K103" s="34">
        <v>81.093716</v>
      </c>
      <c r="L103" s="34">
        <f>2/2.5</f>
        <v>0.8</v>
      </c>
      <c r="M103" s="34">
        <f t="shared" si="6"/>
        <v>0.5720000000000001</v>
      </c>
    </row>
    <row r="104" spans="2:13" ht="15">
      <c r="B104" s="32">
        <v>31</v>
      </c>
      <c r="C104" s="35" t="s">
        <v>122</v>
      </c>
      <c r="D104" s="71">
        <v>94</v>
      </c>
      <c r="E104" s="34" t="s">
        <v>116</v>
      </c>
      <c r="F104" s="61" t="s">
        <v>165</v>
      </c>
      <c r="G104" s="101" t="s">
        <v>96</v>
      </c>
      <c r="H104" s="101"/>
      <c r="I104" s="101"/>
      <c r="J104" s="34">
        <v>20.213583</v>
      </c>
      <c r="K104" s="34">
        <v>81.089865</v>
      </c>
      <c r="L104" s="34">
        <f>2/2.5</f>
        <v>0.8</v>
      </c>
      <c r="M104" s="34">
        <f t="shared" si="6"/>
        <v>0.5720000000000001</v>
      </c>
    </row>
    <row r="105" spans="2:13" ht="15">
      <c r="B105" s="32">
        <v>32</v>
      </c>
      <c r="C105" s="35" t="s">
        <v>123</v>
      </c>
      <c r="D105" s="71">
        <v>98</v>
      </c>
      <c r="E105" s="34" t="s">
        <v>116</v>
      </c>
      <c r="F105" s="61" t="s">
        <v>166</v>
      </c>
      <c r="G105" s="101" t="s">
        <v>90</v>
      </c>
      <c r="H105" s="101"/>
      <c r="I105" s="101"/>
      <c r="J105" s="34">
        <v>20.22406</v>
      </c>
      <c r="K105" s="34">
        <v>81.090532</v>
      </c>
      <c r="L105" s="34">
        <f>1/2.5</f>
        <v>0.4</v>
      </c>
      <c r="M105" s="34">
        <f t="shared" si="6"/>
        <v>0.28600000000000003</v>
      </c>
    </row>
    <row r="106" spans="2:13" ht="15">
      <c r="B106" s="32">
        <v>33</v>
      </c>
      <c r="C106" s="35" t="s">
        <v>124</v>
      </c>
      <c r="D106" s="71">
        <v>119</v>
      </c>
      <c r="E106" s="34" t="s">
        <v>116</v>
      </c>
      <c r="F106" s="61" t="s">
        <v>165</v>
      </c>
      <c r="G106" s="101" t="s">
        <v>96</v>
      </c>
      <c r="H106" s="101"/>
      <c r="I106" s="101"/>
      <c r="J106" s="34">
        <v>20.212404</v>
      </c>
      <c r="K106" s="34">
        <v>81.095127</v>
      </c>
      <c r="L106" s="34">
        <f>2/2.5</f>
        <v>0.8</v>
      </c>
      <c r="M106" s="34">
        <f t="shared" si="6"/>
        <v>0.5720000000000001</v>
      </c>
    </row>
    <row r="107" spans="2:13" ht="15">
      <c r="B107" s="32">
        <v>34</v>
      </c>
      <c r="C107" s="35" t="s">
        <v>125</v>
      </c>
      <c r="D107" s="71">
        <v>120</v>
      </c>
      <c r="E107" s="34" t="s">
        <v>116</v>
      </c>
      <c r="F107" s="61" t="s">
        <v>166</v>
      </c>
      <c r="G107" s="101" t="s">
        <v>90</v>
      </c>
      <c r="H107" s="101"/>
      <c r="I107" s="101"/>
      <c r="J107" s="34">
        <v>20.213853</v>
      </c>
      <c r="K107" s="34">
        <v>81.095463</v>
      </c>
      <c r="L107" s="34">
        <f>1/2.5</f>
        <v>0.4</v>
      </c>
      <c r="M107" s="34">
        <f t="shared" si="6"/>
        <v>0.28600000000000003</v>
      </c>
    </row>
    <row r="108" spans="2:13" ht="15">
      <c r="B108" s="32">
        <v>35</v>
      </c>
      <c r="C108" s="35" t="s">
        <v>126</v>
      </c>
      <c r="D108" s="71">
        <v>118</v>
      </c>
      <c r="E108" s="34" t="s">
        <v>116</v>
      </c>
      <c r="F108" s="61" t="s">
        <v>165</v>
      </c>
      <c r="G108" s="101" t="s">
        <v>96</v>
      </c>
      <c r="H108" s="101"/>
      <c r="I108" s="101"/>
      <c r="J108" s="34">
        <v>20.217097</v>
      </c>
      <c r="K108" s="34">
        <v>81.095119</v>
      </c>
      <c r="L108" s="34">
        <f>2/2.5</f>
        <v>0.8</v>
      </c>
      <c r="M108" s="34">
        <f t="shared" si="6"/>
        <v>0.5720000000000001</v>
      </c>
    </row>
    <row r="109" spans="2:13" ht="15">
      <c r="B109" s="32">
        <v>36</v>
      </c>
      <c r="C109" s="35" t="s">
        <v>127</v>
      </c>
      <c r="D109" s="71">
        <v>194</v>
      </c>
      <c r="E109" s="34" t="s">
        <v>116</v>
      </c>
      <c r="F109" s="61" t="s">
        <v>165</v>
      </c>
      <c r="G109" s="101" t="s">
        <v>96</v>
      </c>
      <c r="H109" s="101"/>
      <c r="I109" s="101"/>
      <c r="J109" s="34">
        <v>20.218491</v>
      </c>
      <c r="K109" s="34">
        <v>81.094586</v>
      </c>
      <c r="L109" s="34">
        <f>2/2.5</f>
        <v>0.8</v>
      </c>
      <c r="M109" s="34">
        <f t="shared" si="6"/>
        <v>0.5720000000000001</v>
      </c>
    </row>
    <row r="110" spans="2:13" ht="15">
      <c r="B110" s="32">
        <v>37</v>
      </c>
      <c r="C110" s="35" t="s">
        <v>128</v>
      </c>
      <c r="D110" s="71">
        <v>108</v>
      </c>
      <c r="E110" s="34" t="s">
        <v>116</v>
      </c>
      <c r="F110" s="61" t="s">
        <v>165</v>
      </c>
      <c r="G110" s="101" t="s">
        <v>96</v>
      </c>
      <c r="H110" s="101"/>
      <c r="I110" s="101"/>
      <c r="J110" s="34">
        <v>20.218596</v>
      </c>
      <c r="K110" s="34">
        <v>81.095045</v>
      </c>
      <c r="L110" s="34">
        <f>2/2.5</f>
        <v>0.8</v>
      </c>
      <c r="M110" s="34">
        <f t="shared" si="6"/>
        <v>0.5720000000000001</v>
      </c>
    </row>
    <row r="111" spans="2:13" ht="15">
      <c r="B111" s="32">
        <v>38</v>
      </c>
      <c r="C111" s="35" t="s">
        <v>129</v>
      </c>
      <c r="D111" s="71">
        <v>115</v>
      </c>
      <c r="E111" s="34" t="s">
        <v>116</v>
      </c>
      <c r="F111" s="61" t="s">
        <v>165</v>
      </c>
      <c r="G111" s="101" t="s">
        <v>96</v>
      </c>
      <c r="H111" s="101"/>
      <c r="I111" s="101"/>
      <c r="J111" s="34">
        <v>20.219057</v>
      </c>
      <c r="K111" s="34">
        <v>81.00094</v>
      </c>
      <c r="L111" s="34">
        <f aca="true" t="shared" si="7" ref="L111">2/2.5</f>
        <v>0.8</v>
      </c>
      <c r="M111" s="34">
        <f t="shared" si="6"/>
        <v>0.5720000000000001</v>
      </c>
    </row>
    <row r="112" spans="2:13" ht="15">
      <c r="B112" s="32">
        <v>39</v>
      </c>
      <c r="C112" s="35" t="s">
        <v>130</v>
      </c>
      <c r="D112" s="71">
        <v>115</v>
      </c>
      <c r="E112" s="34" t="s">
        <v>116</v>
      </c>
      <c r="F112" s="61" t="s">
        <v>165</v>
      </c>
      <c r="G112" s="101" t="s">
        <v>96</v>
      </c>
      <c r="H112" s="101"/>
      <c r="I112" s="101"/>
      <c r="J112" s="34">
        <v>20.220432</v>
      </c>
      <c r="K112" s="34">
        <v>81.038418</v>
      </c>
      <c r="L112" s="34">
        <f>2/2.5</f>
        <v>0.8</v>
      </c>
      <c r="M112" s="34">
        <f t="shared" si="6"/>
        <v>0.5720000000000001</v>
      </c>
    </row>
    <row r="113" spans="2:13" ht="15">
      <c r="B113" s="32">
        <v>40</v>
      </c>
      <c r="C113" s="35" t="s">
        <v>131</v>
      </c>
      <c r="D113" s="71">
        <v>78</v>
      </c>
      <c r="E113" s="34" t="s">
        <v>109</v>
      </c>
      <c r="F113" s="61" t="s">
        <v>165</v>
      </c>
      <c r="G113" s="34">
        <v>25</v>
      </c>
      <c r="H113" s="34">
        <v>25</v>
      </c>
      <c r="I113" s="34">
        <v>3</v>
      </c>
      <c r="J113" s="34">
        <v>20.22243</v>
      </c>
      <c r="K113" s="34">
        <v>81.097167</v>
      </c>
      <c r="L113" s="34">
        <f>G113*H113/10000</f>
        <v>0.0625</v>
      </c>
      <c r="M113" s="34">
        <f>G113*H113*I113/10000</f>
        <v>0.1875</v>
      </c>
    </row>
    <row r="114" spans="2:13" ht="15">
      <c r="B114" s="32">
        <v>41</v>
      </c>
      <c r="C114" s="35" t="s">
        <v>132</v>
      </c>
      <c r="D114" s="71">
        <v>83</v>
      </c>
      <c r="E114" s="34" t="s">
        <v>109</v>
      </c>
      <c r="F114" s="61" t="s">
        <v>166</v>
      </c>
      <c r="G114" s="34">
        <v>15</v>
      </c>
      <c r="H114" s="34">
        <v>20</v>
      </c>
      <c r="I114" s="34">
        <v>3</v>
      </c>
      <c r="J114" s="34">
        <v>20.220638</v>
      </c>
      <c r="K114" s="34">
        <v>81.088018</v>
      </c>
      <c r="L114" s="34">
        <f aca="true" t="shared" si="8" ref="L114:L123">G114*H114/10000</f>
        <v>0.03</v>
      </c>
      <c r="M114" s="34">
        <f aca="true" t="shared" si="9" ref="M114:M115">G114*H114*I114/10000</f>
        <v>0.09</v>
      </c>
    </row>
    <row r="115" spans="2:13" ht="15">
      <c r="B115" s="39">
        <v>42</v>
      </c>
      <c r="C115" s="40" t="s">
        <v>133</v>
      </c>
      <c r="D115" s="71">
        <v>99</v>
      </c>
      <c r="E115" s="41" t="s">
        <v>109</v>
      </c>
      <c r="F115" s="61" t="s">
        <v>165</v>
      </c>
      <c r="G115" s="41">
        <v>20</v>
      </c>
      <c r="H115" s="41">
        <v>20</v>
      </c>
      <c r="I115" s="41">
        <v>3</v>
      </c>
      <c r="J115" s="41">
        <v>20.212067</v>
      </c>
      <c r="K115" s="41">
        <v>81.088555</v>
      </c>
      <c r="L115" s="34">
        <f t="shared" si="8"/>
        <v>0.04</v>
      </c>
      <c r="M115" s="41">
        <f t="shared" si="9"/>
        <v>0.12</v>
      </c>
    </row>
    <row r="116" spans="2:13" ht="15">
      <c r="B116" s="32">
        <v>43</v>
      </c>
      <c r="C116" s="42" t="s">
        <v>139</v>
      </c>
      <c r="D116" s="71"/>
      <c r="E116" s="44" t="s">
        <v>109</v>
      </c>
      <c r="F116" s="61" t="s">
        <v>165</v>
      </c>
      <c r="G116" s="46">
        <v>25</v>
      </c>
      <c r="H116" s="46">
        <v>25</v>
      </c>
      <c r="I116" s="46">
        <v>3</v>
      </c>
      <c r="J116" s="106"/>
      <c r="K116" s="107"/>
      <c r="L116" s="34">
        <f t="shared" si="8"/>
        <v>0.0625</v>
      </c>
      <c r="M116" s="47">
        <f>G116*H116*I116/10000</f>
        <v>0.1875</v>
      </c>
    </row>
    <row r="117" spans="2:13" ht="15">
      <c r="B117" s="32">
        <v>44</v>
      </c>
      <c r="C117" s="42" t="s">
        <v>140</v>
      </c>
      <c r="D117" s="71">
        <v>93</v>
      </c>
      <c r="E117" s="44" t="s">
        <v>109</v>
      </c>
      <c r="F117" s="61" t="s">
        <v>165</v>
      </c>
      <c r="G117" s="46">
        <v>20</v>
      </c>
      <c r="H117" s="46">
        <v>20</v>
      </c>
      <c r="I117" s="46">
        <v>3</v>
      </c>
      <c r="J117" s="108"/>
      <c r="K117" s="109"/>
      <c r="L117" s="34">
        <f t="shared" si="8"/>
        <v>0.04</v>
      </c>
      <c r="M117" s="47">
        <f aca="true" t="shared" si="10" ref="M117:M123">G117*H117*I117/10000</f>
        <v>0.12</v>
      </c>
    </row>
    <row r="118" spans="2:13" ht="15">
      <c r="B118" s="32">
        <v>45</v>
      </c>
      <c r="C118" s="42" t="s">
        <v>141</v>
      </c>
      <c r="D118" s="71"/>
      <c r="E118" s="44" t="s">
        <v>109</v>
      </c>
      <c r="F118" s="61" t="s">
        <v>165</v>
      </c>
      <c r="G118" s="46">
        <v>30</v>
      </c>
      <c r="H118" s="46">
        <v>30</v>
      </c>
      <c r="I118" s="46">
        <v>3</v>
      </c>
      <c r="J118" s="108"/>
      <c r="K118" s="109"/>
      <c r="L118" s="34">
        <f t="shared" si="8"/>
        <v>0.09</v>
      </c>
      <c r="M118" s="47">
        <f t="shared" si="10"/>
        <v>0.27</v>
      </c>
    </row>
    <row r="119" spans="2:13" ht="15">
      <c r="B119" s="39">
        <v>46</v>
      </c>
      <c r="C119" s="42" t="s">
        <v>142</v>
      </c>
      <c r="D119" s="71">
        <v>109</v>
      </c>
      <c r="E119" s="44" t="s">
        <v>109</v>
      </c>
      <c r="F119" s="61" t="s">
        <v>166</v>
      </c>
      <c r="G119" s="46">
        <v>25</v>
      </c>
      <c r="H119" s="46">
        <v>25</v>
      </c>
      <c r="I119" s="46">
        <v>3</v>
      </c>
      <c r="J119" s="108"/>
      <c r="K119" s="109"/>
      <c r="L119" s="34">
        <f t="shared" si="8"/>
        <v>0.0625</v>
      </c>
      <c r="M119" s="47">
        <f t="shared" si="10"/>
        <v>0.1875</v>
      </c>
    </row>
    <row r="120" spans="2:13" ht="15">
      <c r="B120" s="32">
        <v>47</v>
      </c>
      <c r="C120" s="42" t="s">
        <v>143</v>
      </c>
      <c r="D120" s="71">
        <v>199</v>
      </c>
      <c r="E120" s="44" t="s">
        <v>109</v>
      </c>
      <c r="F120" s="61" t="s">
        <v>166</v>
      </c>
      <c r="G120" s="46">
        <v>25</v>
      </c>
      <c r="H120" s="46">
        <v>25</v>
      </c>
      <c r="I120" s="46">
        <v>3</v>
      </c>
      <c r="J120" s="108"/>
      <c r="K120" s="109"/>
      <c r="L120" s="34">
        <f t="shared" si="8"/>
        <v>0.0625</v>
      </c>
      <c r="M120" s="47">
        <f t="shared" si="10"/>
        <v>0.1875</v>
      </c>
    </row>
    <row r="121" spans="2:13" ht="15">
      <c r="B121" s="32">
        <v>48</v>
      </c>
      <c r="C121" s="43" t="s">
        <v>144</v>
      </c>
      <c r="D121" s="71">
        <v>197</v>
      </c>
      <c r="E121" s="45" t="s">
        <v>109</v>
      </c>
      <c r="F121" s="61" t="s">
        <v>165</v>
      </c>
      <c r="G121" s="46">
        <v>30</v>
      </c>
      <c r="H121" s="46">
        <v>30</v>
      </c>
      <c r="I121" s="46">
        <v>3</v>
      </c>
      <c r="J121" s="108"/>
      <c r="K121" s="109"/>
      <c r="L121" s="34">
        <f t="shared" si="8"/>
        <v>0.09</v>
      </c>
      <c r="M121" s="47">
        <f t="shared" si="10"/>
        <v>0.27</v>
      </c>
    </row>
    <row r="122" spans="2:13" ht="15">
      <c r="B122" s="32">
        <v>49</v>
      </c>
      <c r="C122" s="43" t="s">
        <v>145</v>
      </c>
      <c r="D122" s="71">
        <v>197</v>
      </c>
      <c r="E122" s="45" t="s">
        <v>109</v>
      </c>
      <c r="F122" s="61" t="s">
        <v>165</v>
      </c>
      <c r="G122" s="46">
        <v>30</v>
      </c>
      <c r="H122" s="46">
        <v>30</v>
      </c>
      <c r="I122" s="46">
        <v>3</v>
      </c>
      <c r="J122" s="108"/>
      <c r="K122" s="109"/>
      <c r="L122" s="34">
        <f t="shared" si="8"/>
        <v>0.09</v>
      </c>
      <c r="M122" s="47">
        <f t="shared" si="10"/>
        <v>0.27</v>
      </c>
    </row>
    <row r="123" spans="2:13" ht="15">
      <c r="B123" s="39">
        <v>50</v>
      </c>
      <c r="C123" s="43" t="s">
        <v>146</v>
      </c>
      <c r="D123" s="71">
        <v>137</v>
      </c>
      <c r="E123" s="45" t="s">
        <v>109</v>
      </c>
      <c r="F123" s="61" t="s">
        <v>165</v>
      </c>
      <c r="G123" s="46">
        <v>30</v>
      </c>
      <c r="H123" s="46">
        <v>30</v>
      </c>
      <c r="I123" s="46">
        <v>3</v>
      </c>
      <c r="J123" s="108"/>
      <c r="K123" s="109"/>
      <c r="L123" s="34">
        <f t="shared" si="8"/>
        <v>0.09</v>
      </c>
      <c r="M123" s="47">
        <f t="shared" si="10"/>
        <v>0.27</v>
      </c>
    </row>
    <row r="124" spans="2:13" ht="15">
      <c r="B124" s="32">
        <v>51</v>
      </c>
      <c r="C124" s="43" t="s">
        <v>147</v>
      </c>
      <c r="D124" s="71">
        <v>125</v>
      </c>
      <c r="E124" s="45" t="s">
        <v>116</v>
      </c>
      <c r="F124" s="61" t="s">
        <v>165</v>
      </c>
      <c r="G124" s="104" t="s">
        <v>96</v>
      </c>
      <c r="H124" s="104"/>
      <c r="I124" s="104"/>
      <c r="J124" s="108"/>
      <c r="K124" s="109"/>
      <c r="L124" s="46">
        <f>2/2.5</f>
        <v>0.8</v>
      </c>
      <c r="M124" s="47">
        <f>L124*1.1*0.65</f>
        <v>0.5720000000000001</v>
      </c>
    </row>
    <row r="125" spans="2:13" ht="15">
      <c r="B125" s="32">
        <v>52</v>
      </c>
      <c r="C125" s="43" t="s">
        <v>148</v>
      </c>
      <c r="D125" s="71">
        <v>97</v>
      </c>
      <c r="E125" s="45" t="s">
        <v>116</v>
      </c>
      <c r="F125" s="61" t="s">
        <v>165</v>
      </c>
      <c r="G125" s="104" t="s">
        <v>96</v>
      </c>
      <c r="H125" s="104"/>
      <c r="I125" s="104"/>
      <c r="J125" s="108"/>
      <c r="K125" s="109"/>
      <c r="L125" s="46">
        <f aca="true" t="shared" si="11" ref="L125:L126">2/2.5</f>
        <v>0.8</v>
      </c>
      <c r="M125" s="47">
        <f aca="true" t="shared" si="12" ref="M125:M135">L125*1.1*0.65</f>
        <v>0.5720000000000001</v>
      </c>
    </row>
    <row r="126" spans="2:13" ht="15">
      <c r="B126" s="32">
        <v>53</v>
      </c>
      <c r="C126" s="43" t="s">
        <v>149</v>
      </c>
      <c r="D126" s="71">
        <v>131</v>
      </c>
      <c r="E126" s="45" t="s">
        <v>116</v>
      </c>
      <c r="F126" s="61" t="s">
        <v>165</v>
      </c>
      <c r="G126" s="104" t="s">
        <v>96</v>
      </c>
      <c r="H126" s="104"/>
      <c r="I126" s="104"/>
      <c r="J126" s="108"/>
      <c r="K126" s="109"/>
      <c r="L126" s="46">
        <f t="shared" si="11"/>
        <v>0.8</v>
      </c>
      <c r="M126" s="47">
        <f t="shared" si="12"/>
        <v>0.5720000000000001</v>
      </c>
    </row>
    <row r="127" spans="2:13" ht="15">
      <c r="B127" s="39">
        <v>54</v>
      </c>
      <c r="C127" s="43" t="s">
        <v>150</v>
      </c>
      <c r="D127" s="71">
        <v>97</v>
      </c>
      <c r="E127" s="45" t="s">
        <v>116</v>
      </c>
      <c r="F127" s="61" t="s">
        <v>166</v>
      </c>
      <c r="G127" s="104" t="s">
        <v>159</v>
      </c>
      <c r="H127" s="104"/>
      <c r="I127" s="104"/>
      <c r="J127" s="108"/>
      <c r="K127" s="109"/>
      <c r="L127" s="46">
        <f>1.5/2.5</f>
        <v>0.6</v>
      </c>
      <c r="M127" s="47">
        <f t="shared" si="12"/>
        <v>0.42900000000000005</v>
      </c>
    </row>
    <row r="128" spans="2:13" ht="15">
      <c r="B128" s="32">
        <v>55</v>
      </c>
      <c r="C128" s="43" t="s">
        <v>151</v>
      </c>
      <c r="D128" s="71">
        <v>89</v>
      </c>
      <c r="E128" s="45" t="s">
        <v>116</v>
      </c>
      <c r="F128" s="61" t="s">
        <v>166</v>
      </c>
      <c r="G128" s="104" t="s">
        <v>159</v>
      </c>
      <c r="H128" s="104"/>
      <c r="I128" s="104"/>
      <c r="J128" s="108"/>
      <c r="K128" s="109"/>
      <c r="L128" s="46">
        <f>1.5/2.5</f>
        <v>0.6</v>
      </c>
      <c r="M128" s="47">
        <f t="shared" si="12"/>
        <v>0.42900000000000005</v>
      </c>
    </row>
    <row r="129" spans="2:13" ht="15">
      <c r="B129" s="32">
        <v>56</v>
      </c>
      <c r="C129" s="43" t="s">
        <v>152</v>
      </c>
      <c r="D129" s="71">
        <v>146</v>
      </c>
      <c r="E129" s="45" t="s">
        <v>116</v>
      </c>
      <c r="F129" s="61" t="s">
        <v>165</v>
      </c>
      <c r="G129" s="104" t="s">
        <v>96</v>
      </c>
      <c r="H129" s="104"/>
      <c r="I129" s="104"/>
      <c r="J129" s="108"/>
      <c r="K129" s="109"/>
      <c r="L129" s="46">
        <f aca="true" t="shared" si="13" ref="L129">2/2.5</f>
        <v>0.8</v>
      </c>
      <c r="M129" s="47">
        <f t="shared" si="12"/>
        <v>0.5720000000000001</v>
      </c>
    </row>
    <row r="130" spans="2:13" ht="15">
      <c r="B130" s="32">
        <v>57</v>
      </c>
      <c r="C130" s="43" t="s">
        <v>153</v>
      </c>
      <c r="D130" s="71">
        <v>190</v>
      </c>
      <c r="E130" s="45" t="s">
        <v>109</v>
      </c>
      <c r="F130" s="61" t="s">
        <v>165</v>
      </c>
      <c r="G130" s="46">
        <v>30</v>
      </c>
      <c r="H130" s="46">
        <v>30</v>
      </c>
      <c r="I130" s="46">
        <v>3</v>
      </c>
      <c r="J130" s="108"/>
      <c r="K130" s="109"/>
      <c r="L130" s="34">
        <f aca="true" t="shared" si="14" ref="L130">G130*H130/10000</f>
        <v>0.09</v>
      </c>
      <c r="M130" s="47">
        <f t="shared" si="12"/>
        <v>0.06435</v>
      </c>
    </row>
    <row r="131" spans="2:13" ht="15">
      <c r="B131" s="39">
        <v>58</v>
      </c>
      <c r="C131" s="43" t="s">
        <v>154</v>
      </c>
      <c r="D131" s="71">
        <v>75</v>
      </c>
      <c r="E131" s="45" t="s">
        <v>116</v>
      </c>
      <c r="F131" s="61" t="s">
        <v>165</v>
      </c>
      <c r="G131" s="104" t="s">
        <v>96</v>
      </c>
      <c r="H131" s="104"/>
      <c r="I131" s="104"/>
      <c r="J131" s="108"/>
      <c r="K131" s="109"/>
      <c r="L131" s="46">
        <f aca="true" t="shared" si="15" ref="L131:L132">2/2.5</f>
        <v>0.8</v>
      </c>
      <c r="M131" s="47">
        <f t="shared" si="12"/>
        <v>0.5720000000000001</v>
      </c>
    </row>
    <row r="132" spans="2:13" ht="15">
      <c r="B132" s="32">
        <v>59</v>
      </c>
      <c r="C132" s="43" t="s">
        <v>155</v>
      </c>
      <c r="D132" s="71">
        <v>84</v>
      </c>
      <c r="E132" s="45" t="s">
        <v>116</v>
      </c>
      <c r="F132" s="61" t="s">
        <v>165</v>
      </c>
      <c r="G132" s="104" t="s">
        <v>96</v>
      </c>
      <c r="H132" s="104"/>
      <c r="I132" s="104"/>
      <c r="J132" s="108"/>
      <c r="K132" s="109"/>
      <c r="L132" s="46">
        <f t="shared" si="15"/>
        <v>0.8</v>
      </c>
      <c r="M132" s="47">
        <f t="shared" si="12"/>
        <v>0.5720000000000001</v>
      </c>
    </row>
    <row r="133" spans="2:13" ht="15">
      <c r="B133" s="32">
        <v>60</v>
      </c>
      <c r="C133" s="43" t="s">
        <v>156</v>
      </c>
      <c r="D133" s="71"/>
      <c r="E133" s="45" t="s">
        <v>116</v>
      </c>
      <c r="F133" s="61" t="s">
        <v>166</v>
      </c>
      <c r="G133" s="104" t="s">
        <v>159</v>
      </c>
      <c r="H133" s="104"/>
      <c r="I133" s="104"/>
      <c r="J133" s="108"/>
      <c r="K133" s="109"/>
      <c r="L133" s="46">
        <f>1.5/2.5</f>
        <v>0.6</v>
      </c>
      <c r="M133" s="47">
        <f t="shared" si="12"/>
        <v>0.42900000000000005</v>
      </c>
    </row>
    <row r="134" spans="2:13" ht="15">
      <c r="B134" s="32">
        <v>61</v>
      </c>
      <c r="C134" s="43" t="s">
        <v>157</v>
      </c>
      <c r="D134" s="71"/>
      <c r="E134" s="45" t="s">
        <v>116</v>
      </c>
      <c r="F134" s="61" t="s">
        <v>165</v>
      </c>
      <c r="G134" s="104" t="s">
        <v>96</v>
      </c>
      <c r="H134" s="104"/>
      <c r="I134" s="104"/>
      <c r="J134" s="108"/>
      <c r="K134" s="109"/>
      <c r="L134" s="46">
        <f aca="true" t="shared" si="16" ref="L134">2/2.5</f>
        <v>0.8</v>
      </c>
      <c r="M134" s="47">
        <f t="shared" si="12"/>
        <v>0.5720000000000001</v>
      </c>
    </row>
    <row r="135" spans="2:13" ht="14.4" thickBot="1">
      <c r="B135" s="39">
        <v>62</v>
      </c>
      <c r="C135" s="48" t="s">
        <v>158</v>
      </c>
      <c r="D135" s="72">
        <v>222</v>
      </c>
      <c r="E135" s="49" t="s">
        <v>116</v>
      </c>
      <c r="F135" s="61" t="s">
        <v>166</v>
      </c>
      <c r="G135" s="105" t="s">
        <v>159</v>
      </c>
      <c r="H135" s="105"/>
      <c r="I135" s="105"/>
      <c r="J135" s="108"/>
      <c r="K135" s="109"/>
      <c r="L135" s="50">
        <f>1.5/2.5</f>
        <v>0.6</v>
      </c>
      <c r="M135" s="47">
        <f t="shared" si="12"/>
        <v>0.42900000000000005</v>
      </c>
    </row>
    <row r="136" spans="2:13" ht="15" customHeight="1" thickBot="1">
      <c r="B136" s="110" t="s">
        <v>134</v>
      </c>
      <c r="C136" s="111"/>
      <c r="D136" s="111"/>
      <c r="E136" s="111"/>
      <c r="F136" s="111"/>
      <c r="G136" s="111"/>
      <c r="H136" s="111"/>
      <c r="I136" s="111"/>
      <c r="J136" s="111"/>
      <c r="K136" s="112"/>
      <c r="L136" s="58">
        <f>SUM(L74:L135)</f>
        <v>30.472500000000014</v>
      </c>
      <c r="M136" s="59">
        <f>SUM(M74:M135)</f>
        <v>24.48984999999999</v>
      </c>
    </row>
  </sheetData>
  <mergeCells count="58">
    <mergeCell ref="B136:K136"/>
    <mergeCell ref="G133:I133"/>
    <mergeCell ref="G134:I134"/>
    <mergeCell ref="G135:I135"/>
    <mergeCell ref="J116:K135"/>
    <mergeCell ref="G127:I127"/>
    <mergeCell ref="G128:I128"/>
    <mergeCell ref="G129:I129"/>
    <mergeCell ref="G131:I131"/>
    <mergeCell ref="G132:I132"/>
    <mergeCell ref="G112:I112"/>
    <mergeCell ref="G124:I124"/>
    <mergeCell ref="G125:I125"/>
    <mergeCell ref="G126:I126"/>
    <mergeCell ref="G107:I107"/>
    <mergeCell ref="G108:I108"/>
    <mergeCell ref="G109:I109"/>
    <mergeCell ref="G110:I110"/>
    <mergeCell ref="G111:I111"/>
    <mergeCell ref="G102:I102"/>
    <mergeCell ref="G103:I103"/>
    <mergeCell ref="G104:I104"/>
    <mergeCell ref="G105:I105"/>
    <mergeCell ref="G106:I106"/>
    <mergeCell ref="G89:I89"/>
    <mergeCell ref="G98:I98"/>
    <mergeCell ref="G99:I99"/>
    <mergeCell ref="G100:I100"/>
    <mergeCell ref="G101:I101"/>
    <mergeCell ref="G84:I84"/>
    <mergeCell ref="G85:I85"/>
    <mergeCell ref="G86:I86"/>
    <mergeCell ref="G87:I87"/>
    <mergeCell ref="G88:I88"/>
    <mergeCell ref="G79:I79"/>
    <mergeCell ref="G80:I80"/>
    <mergeCell ref="G81:I81"/>
    <mergeCell ref="G82:I82"/>
    <mergeCell ref="G83:I83"/>
    <mergeCell ref="G74:I74"/>
    <mergeCell ref="G75:I75"/>
    <mergeCell ref="G76:I76"/>
    <mergeCell ref="G77:I77"/>
    <mergeCell ref="G78:I78"/>
    <mergeCell ref="F16:I16"/>
    <mergeCell ref="D3:I3"/>
    <mergeCell ref="B1:G1"/>
    <mergeCell ref="D9:I9"/>
    <mergeCell ref="D72:D73"/>
    <mergeCell ref="F72:F73"/>
    <mergeCell ref="C71:M71"/>
    <mergeCell ref="B72:B73"/>
    <mergeCell ref="C72:C73"/>
    <mergeCell ref="E72:E73"/>
    <mergeCell ref="G72:I72"/>
    <mergeCell ref="J72:K72"/>
    <mergeCell ref="L72:L73"/>
    <mergeCell ref="M72:M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Arnab Mitra</cp:lastModifiedBy>
  <dcterms:created xsi:type="dcterms:W3CDTF">2020-04-15T08:21:33Z</dcterms:created>
  <dcterms:modified xsi:type="dcterms:W3CDTF">2021-01-14T12:32:19Z</dcterms:modified>
  <cp:category/>
  <cp:version/>
  <cp:contentType/>
  <cp:contentStatus/>
</cp:coreProperties>
</file>