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tabRatio="674"/>
  </bookViews>
  <sheets>
    <sheet name="e-DPR" sheetId="1" r:id="rId1"/>
    <sheet name="NREGA Data" sheetId="6" state="hidden" r:id="rId2"/>
    <sheet name="Calculation" sheetId="5" state="hidden" r:id="rId3"/>
    <sheet name="Sheet1" sheetId="7" state="hidden" r:id="rId4"/>
  </sheets>
  <definedNames>
    <definedName name="_xlnm._FilterDatabase" localSheetId="0" hidden="1">'e-DPR'!$B$73:$O$276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6" i="1" l="1"/>
  <c r="I276" i="1"/>
  <c r="J276" i="1"/>
  <c r="K276" i="1"/>
  <c r="L276" i="1"/>
  <c r="O276" i="1"/>
  <c r="E64" i="1" l="1"/>
  <c r="E66" i="1" s="1"/>
  <c r="E13" i="1" l="1"/>
  <c r="I172" i="5" l="1"/>
  <c r="I173" i="5"/>
  <c r="I174" i="5"/>
  <c r="I175" i="5"/>
  <c r="I171" i="5"/>
  <c r="H165" i="5" l="1"/>
  <c r="I165" i="5" s="1"/>
  <c r="J165" i="5" s="1"/>
  <c r="H166" i="5"/>
  <c r="I166" i="5" s="1"/>
  <c r="J166" i="5" s="1"/>
  <c r="H167" i="5"/>
  <c r="I167" i="5" s="1"/>
  <c r="J167" i="5" s="1"/>
  <c r="H168" i="5"/>
  <c r="I168" i="5" s="1"/>
  <c r="J168" i="5" s="1"/>
  <c r="H164" i="5"/>
  <c r="I164" i="5" s="1"/>
  <c r="J164" i="5" s="1"/>
  <c r="K163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61" i="5"/>
  <c r="K162" i="5"/>
  <c r="K78" i="5"/>
  <c r="K167" i="5" l="1"/>
  <c r="K165" i="5"/>
  <c r="K164" i="5"/>
  <c r="K166" i="5"/>
  <c r="K168" i="5"/>
  <c r="H5" i="5"/>
  <c r="I5" i="5" s="1"/>
  <c r="H6" i="5"/>
  <c r="I6" i="5" s="1"/>
  <c r="H7" i="5"/>
  <c r="I7" i="5" s="1"/>
  <c r="H8" i="5"/>
  <c r="I8" i="5" s="1"/>
  <c r="H9" i="5"/>
  <c r="I9" i="5" s="1"/>
  <c r="H10" i="5"/>
  <c r="I10" i="5" s="1"/>
  <c r="H11" i="5"/>
  <c r="I11" i="5" s="1"/>
  <c r="H12" i="5"/>
  <c r="I12" i="5" s="1"/>
  <c r="H13" i="5"/>
  <c r="I13" i="5" s="1"/>
  <c r="H14" i="5"/>
  <c r="I14" i="5" s="1"/>
  <c r="H15" i="5"/>
  <c r="I15" i="5" s="1"/>
  <c r="H16" i="5"/>
  <c r="I16" i="5" s="1"/>
  <c r="H17" i="5"/>
  <c r="I17" i="5" s="1"/>
  <c r="H18" i="5"/>
  <c r="I18" i="5" s="1"/>
  <c r="H19" i="5"/>
  <c r="I19" i="5" s="1"/>
  <c r="H20" i="5"/>
  <c r="I20" i="5" s="1"/>
  <c r="H21" i="5"/>
  <c r="I21" i="5" s="1"/>
  <c r="H22" i="5"/>
  <c r="I22" i="5" s="1"/>
  <c r="H23" i="5"/>
  <c r="I23" i="5" s="1"/>
  <c r="H24" i="5"/>
  <c r="I24" i="5" s="1"/>
  <c r="H25" i="5"/>
  <c r="I25" i="5" s="1"/>
  <c r="H26" i="5"/>
  <c r="I26" i="5" s="1"/>
  <c r="H27" i="5"/>
  <c r="I27" i="5" s="1"/>
  <c r="H28" i="5"/>
  <c r="I28" i="5" s="1"/>
  <c r="H29" i="5"/>
  <c r="I29" i="5" s="1"/>
  <c r="H30" i="5"/>
  <c r="I30" i="5" s="1"/>
  <c r="H31" i="5"/>
  <c r="I31" i="5" s="1"/>
  <c r="H32" i="5"/>
  <c r="I32" i="5" s="1"/>
  <c r="H33" i="5"/>
  <c r="I33" i="5" s="1"/>
  <c r="H34" i="5"/>
  <c r="I34" i="5" s="1"/>
  <c r="H35" i="5"/>
  <c r="I35" i="5" s="1"/>
  <c r="H36" i="5"/>
  <c r="I36" i="5" s="1"/>
  <c r="H37" i="5"/>
  <c r="I37" i="5" s="1"/>
  <c r="H38" i="5"/>
  <c r="I38" i="5" s="1"/>
  <c r="H39" i="5"/>
  <c r="I39" i="5" s="1"/>
  <c r="H40" i="5"/>
  <c r="I40" i="5" s="1"/>
  <c r="H41" i="5"/>
  <c r="I41" i="5" s="1"/>
  <c r="H42" i="5"/>
  <c r="I42" i="5" s="1"/>
  <c r="H43" i="5"/>
  <c r="I43" i="5" s="1"/>
  <c r="H44" i="5"/>
  <c r="I44" i="5" s="1"/>
  <c r="H45" i="5"/>
  <c r="I45" i="5" s="1"/>
  <c r="H46" i="5"/>
  <c r="I46" i="5" s="1"/>
  <c r="H47" i="5"/>
  <c r="I47" i="5" s="1"/>
  <c r="H48" i="5"/>
  <c r="I48" i="5" s="1"/>
  <c r="H49" i="5"/>
  <c r="I49" i="5" s="1"/>
  <c r="H50" i="5"/>
  <c r="I50" i="5" s="1"/>
  <c r="H51" i="5"/>
  <c r="I51" i="5" s="1"/>
  <c r="H52" i="5"/>
  <c r="I52" i="5" s="1"/>
  <c r="H53" i="5"/>
  <c r="I53" i="5" s="1"/>
  <c r="H54" i="5"/>
  <c r="I54" i="5" s="1"/>
  <c r="H55" i="5"/>
  <c r="I55" i="5" s="1"/>
  <c r="H56" i="5"/>
  <c r="I56" i="5" s="1"/>
  <c r="H57" i="5"/>
  <c r="I57" i="5" s="1"/>
  <c r="H58" i="5"/>
  <c r="I58" i="5" s="1"/>
  <c r="H59" i="5"/>
  <c r="I59" i="5" s="1"/>
  <c r="H60" i="5"/>
  <c r="I60" i="5" s="1"/>
  <c r="H61" i="5"/>
  <c r="I61" i="5" s="1"/>
  <c r="H62" i="5"/>
  <c r="I62" i="5" s="1"/>
  <c r="H63" i="5"/>
  <c r="I63" i="5" s="1"/>
  <c r="H64" i="5"/>
  <c r="I64" i="5" s="1"/>
  <c r="H65" i="5"/>
  <c r="I65" i="5" s="1"/>
  <c r="H66" i="5"/>
  <c r="I66" i="5" s="1"/>
  <c r="H67" i="5"/>
  <c r="I67" i="5" s="1"/>
  <c r="H68" i="5"/>
  <c r="I68" i="5" s="1"/>
  <c r="H69" i="5"/>
  <c r="I69" i="5" s="1"/>
  <c r="H70" i="5"/>
  <c r="I70" i="5" s="1"/>
  <c r="H71" i="5"/>
  <c r="I71" i="5" s="1"/>
  <c r="H72" i="5"/>
  <c r="I72" i="5" s="1"/>
  <c r="H73" i="5"/>
  <c r="I73" i="5" s="1"/>
  <c r="H74" i="5"/>
  <c r="I74" i="5" s="1"/>
  <c r="H75" i="5"/>
  <c r="I75" i="5" s="1"/>
  <c r="H76" i="5"/>
  <c r="I76" i="5" s="1"/>
  <c r="H77" i="5"/>
  <c r="I77" i="5" s="1"/>
  <c r="H4" i="5"/>
  <c r="M12" i="7"/>
  <c r="N12" i="7"/>
  <c r="N13" i="7" s="1"/>
  <c r="L12" i="7"/>
  <c r="L13" i="7" s="1"/>
  <c r="L14" i="7" s="1"/>
  <c r="L15" i="7" s="1"/>
  <c r="L16" i="7" s="1"/>
  <c r="L17" i="7" s="1"/>
  <c r="L18" i="7" s="1"/>
  <c r="L19" i="7" s="1"/>
  <c r="L20" i="7" s="1"/>
  <c r="L21" i="7" s="1"/>
  <c r="Q21" i="7" s="1"/>
  <c r="Q17" i="7" l="1"/>
  <c r="Q18" i="7"/>
  <c r="J48" i="5"/>
  <c r="K48" i="5" s="1"/>
  <c r="J40" i="5"/>
  <c r="K40" i="5" s="1"/>
  <c r="J32" i="5"/>
  <c r="K32" i="5" s="1"/>
  <c r="J24" i="5"/>
  <c r="K24" i="5" s="1"/>
  <c r="J16" i="5"/>
  <c r="K16" i="5" s="1"/>
  <c r="J8" i="5"/>
  <c r="K8" i="5" s="1"/>
  <c r="J71" i="5"/>
  <c r="K71" i="5" s="1"/>
  <c r="J63" i="5"/>
  <c r="K63" i="5" s="1"/>
  <c r="J55" i="5"/>
  <c r="K55" i="5" s="1"/>
  <c r="J47" i="5"/>
  <c r="K47" i="5" s="1"/>
  <c r="J39" i="5"/>
  <c r="K39" i="5" s="1"/>
  <c r="J31" i="5"/>
  <c r="K31" i="5" s="1"/>
  <c r="J23" i="5"/>
  <c r="K23" i="5" s="1"/>
  <c r="J15" i="5"/>
  <c r="K15" i="5" s="1"/>
  <c r="J7" i="5"/>
  <c r="K7" i="5" s="1"/>
  <c r="J70" i="5"/>
  <c r="K70" i="5" s="1"/>
  <c r="J38" i="5"/>
  <c r="K38" i="5" s="1"/>
  <c r="J14" i="5"/>
  <c r="K14" i="5" s="1"/>
  <c r="J6" i="5"/>
  <c r="K6" i="5" s="1"/>
  <c r="J77" i="5"/>
  <c r="K77" i="5" s="1"/>
  <c r="J69" i="5"/>
  <c r="K69" i="5" s="1"/>
  <c r="J61" i="5"/>
  <c r="K61" i="5" s="1"/>
  <c r="J53" i="5"/>
  <c r="K53" i="5" s="1"/>
  <c r="J45" i="5"/>
  <c r="K45" i="5" s="1"/>
  <c r="J37" i="5"/>
  <c r="K37" i="5" s="1"/>
  <c r="J29" i="5"/>
  <c r="K29" i="5" s="1"/>
  <c r="J21" i="5"/>
  <c r="K21" i="5" s="1"/>
  <c r="J13" i="5"/>
  <c r="K13" i="5" s="1"/>
  <c r="J5" i="5"/>
  <c r="K5" i="5" s="1"/>
  <c r="J56" i="5"/>
  <c r="K56" i="5" s="1"/>
  <c r="J54" i="5"/>
  <c r="K54" i="5" s="1"/>
  <c r="J22" i="5"/>
  <c r="K22" i="5" s="1"/>
  <c r="J68" i="5"/>
  <c r="K68" i="5" s="1"/>
  <c r="J44" i="5"/>
  <c r="K44" i="5" s="1"/>
  <c r="J20" i="5"/>
  <c r="K20" i="5" s="1"/>
  <c r="J75" i="5"/>
  <c r="K75" i="5" s="1"/>
  <c r="J67" i="5"/>
  <c r="K67" i="5" s="1"/>
  <c r="J59" i="5"/>
  <c r="K59" i="5" s="1"/>
  <c r="J51" i="5"/>
  <c r="K51" i="5" s="1"/>
  <c r="J43" i="5"/>
  <c r="K43" i="5" s="1"/>
  <c r="J35" i="5"/>
  <c r="K35" i="5" s="1"/>
  <c r="J27" i="5"/>
  <c r="K27" i="5" s="1"/>
  <c r="J19" i="5"/>
  <c r="K19" i="5" s="1"/>
  <c r="J11" i="5"/>
  <c r="K11" i="5" s="1"/>
  <c r="J64" i="5"/>
  <c r="K64" i="5" s="1"/>
  <c r="J46" i="5"/>
  <c r="K46" i="5" s="1"/>
  <c r="J76" i="5"/>
  <c r="K76" i="5" s="1"/>
  <c r="J52" i="5"/>
  <c r="K52" i="5" s="1"/>
  <c r="J28" i="5"/>
  <c r="K28" i="5" s="1"/>
  <c r="J74" i="5"/>
  <c r="K74" i="5" s="1"/>
  <c r="J66" i="5"/>
  <c r="K66" i="5" s="1"/>
  <c r="J58" i="5"/>
  <c r="K58" i="5" s="1"/>
  <c r="J50" i="5"/>
  <c r="K50" i="5" s="1"/>
  <c r="J42" i="5"/>
  <c r="K42" i="5" s="1"/>
  <c r="J34" i="5"/>
  <c r="K34" i="5" s="1"/>
  <c r="J26" i="5"/>
  <c r="K26" i="5" s="1"/>
  <c r="J18" i="5"/>
  <c r="K18" i="5" s="1"/>
  <c r="J10" i="5"/>
  <c r="K10" i="5" s="1"/>
  <c r="J72" i="5"/>
  <c r="K72" i="5" s="1"/>
  <c r="J62" i="5"/>
  <c r="K62" i="5" s="1"/>
  <c r="J30" i="5"/>
  <c r="K30" i="5" s="1"/>
  <c r="J60" i="5"/>
  <c r="K60" i="5" s="1"/>
  <c r="J36" i="5"/>
  <c r="K36" i="5" s="1"/>
  <c r="J12" i="5"/>
  <c r="K12" i="5" s="1"/>
  <c r="J73" i="5"/>
  <c r="K73" i="5" s="1"/>
  <c r="J65" i="5"/>
  <c r="K65" i="5" s="1"/>
  <c r="J57" i="5"/>
  <c r="K57" i="5" s="1"/>
  <c r="J49" i="5"/>
  <c r="K49" i="5" s="1"/>
  <c r="J41" i="5"/>
  <c r="K41" i="5" s="1"/>
  <c r="J33" i="5"/>
  <c r="K33" i="5" s="1"/>
  <c r="J25" i="5"/>
  <c r="K25" i="5" s="1"/>
  <c r="J17" i="5"/>
  <c r="K17" i="5" s="1"/>
  <c r="J9" i="5"/>
  <c r="K9" i="5" s="1"/>
  <c r="I4" i="5"/>
  <c r="H177" i="5"/>
  <c r="H178" i="5" s="1"/>
  <c r="Q16" i="7"/>
  <c r="Q15" i="7"/>
  <c r="Q14" i="7"/>
  <c r="Q13" i="7"/>
  <c r="Q20" i="7"/>
  <c r="Q12" i="7"/>
  <c r="Q19" i="7"/>
  <c r="O12" i="7"/>
  <c r="N14" i="7"/>
  <c r="M13" i="7"/>
  <c r="M14" i="7" s="1"/>
  <c r="M15" i="7" s="1"/>
  <c r="M16" i="7" s="1"/>
  <c r="M17" i="7" s="1"/>
  <c r="M18" i="7" s="1"/>
  <c r="M19" i="7" s="1"/>
  <c r="M20" i="7" s="1"/>
  <c r="M21" i="7" s="1"/>
  <c r="F172" i="5"/>
  <c r="F173" i="5"/>
  <c r="F174" i="5"/>
  <c r="F175" i="5"/>
  <c r="F171" i="5"/>
  <c r="J4" i="5" l="1"/>
  <c r="I177" i="5"/>
  <c r="O13" i="7"/>
  <c r="N15" i="7"/>
  <c r="O14" i="7"/>
  <c r="K4" i="5" l="1"/>
  <c r="J177" i="5"/>
  <c r="O15" i="7"/>
  <c r="N16" i="7"/>
  <c r="K177" i="5" l="1"/>
  <c r="N17" i="7"/>
  <c r="O16" i="7"/>
  <c r="O17" i="7" l="1"/>
  <c r="N18" i="7"/>
  <c r="N19" i="7" l="1"/>
  <c r="O18" i="7"/>
  <c r="O19" i="7" l="1"/>
  <c r="N20" i="7"/>
  <c r="O20" i="7" l="1"/>
  <c r="N21" i="7"/>
  <c r="O21" i="7" s="1"/>
  <c r="O22" i="7" l="1"/>
</calcChain>
</file>

<file path=xl/sharedStrings.xml><?xml version="1.0" encoding="utf-8"?>
<sst xmlns="http://schemas.openxmlformats.org/spreadsheetml/2006/main" count="1096" uniqueCount="507">
  <si>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</si>
  <si>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</si>
  <si>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</si>
  <si>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</si>
  <si>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</si>
  <si>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</si>
  <si>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</si>
  <si>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</si>
  <si>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</si>
  <si>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</si>
  <si>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</si>
  <si>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</si>
  <si>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</si>
  <si>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</si>
  <si>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</si>
  <si>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</si>
  <si>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</si>
  <si>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</si>
  <si>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</si>
  <si>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</si>
  <si>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</si>
  <si>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</si>
  <si>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</si>
  <si>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</si>
  <si>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</si>
  <si>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</si>
  <si>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</si>
  <si>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</si>
  <si>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</si>
  <si>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</si>
  <si>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</si>
  <si>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</si>
  <si>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</si>
  <si>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</si>
  <si>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</si>
  <si>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</si>
  <si>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</si>
  <si>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</si>
  <si>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</si>
  <si>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</si>
  <si>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</si>
  <si>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</si>
  <si>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</si>
  <si>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</si>
  <si>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</si>
  <si>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</si>
  <si>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</si>
  <si>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</si>
  <si>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</si>
  <si>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</si>
  <si>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</si>
  <si>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</si>
  <si>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</si>
  <si>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</si>
  <si>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</si>
  <si>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</si>
  <si>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</si>
  <si>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</si>
  <si>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</si>
  <si>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</si>
  <si>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</si>
  <si>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</si>
  <si>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</si>
  <si>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</si>
  <si>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</si>
  <si>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</si>
  <si>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</si>
  <si>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</si>
  <si>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</si>
  <si>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</si>
  <si>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</si>
  <si>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</si>
  <si>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</si>
  <si>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</si>
  <si>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</si>
  <si>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</si>
  <si>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</si>
  <si>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</si>
  <si>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</si>
  <si>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</si>
  <si>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</si>
  <si>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</si>
  <si>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</si>
  <si>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</si>
  <si>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</si>
  <si>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</si>
  <si>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</si>
  <si>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</si>
  <si>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</si>
  <si>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</si>
  <si>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</si>
  <si>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</si>
  <si>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</si>
  <si>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</si>
  <si>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</si>
  <si>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</si>
  <si>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</si>
  <si>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</si>
  <si>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</si>
  <si>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</si>
  <si>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</si>
  <si>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</si>
  <si>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</si>
  <si>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</si>
  <si>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</si>
  <si>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</si>
  <si>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</si>
  <si>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</si>
  <si>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</si>
  <si>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</si>
  <si>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</si>
  <si>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</si>
  <si>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</si>
  <si>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</si>
  <si>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</si>
  <si>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</si>
  <si>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</si>
  <si>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</si>
  <si>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</si>
  <si>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शामकुंवर/रामबिशेष </t>
  </si>
  <si>
    <t xml:space="preserve">बंदीराम/दयाराम </t>
  </si>
  <si>
    <t xml:space="preserve">आत्माराम </t>
  </si>
  <si>
    <t xml:space="preserve">कमितला बाई/सुकडू </t>
  </si>
  <si>
    <t xml:space="preserve">चैनबती मरकाम/रामदयाल </t>
  </si>
  <si>
    <t xml:space="preserve">रामदयाल </t>
  </si>
  <si>
    <t xml:space="preserve">सुकमन </t>
  </si>
  <si>
    <t xml:space="preserve">भागबती </t>
  </si>
  <si>
    <t xml:space="preserve">नारायण </t>
  </si>
  <si>
    <t xml:space="preserve">नारद </t>
  </si>
  <si>
    <t xml:space="preserve">गनेशिया बाई/आनंद राम सोनी </t>
  </si>
  <si>
    <t xml:space="preserve">नारायण मरकाम/मेहत्तर </t>
  </si>
  <si>
    <t xml:space="preserve">सुकलाईन/धनसिंग विश्वकर्मा </t>
  </si>
  <si>
    <t xml:space="preserve">बरमन कुलदीप/कंगलाराम </t>
  </si>
  <si>
    <t xml:space="preserve">दसरु राम यादव/मेहत्तर यादव </t>
  </si>
  <si>
    <t xml:space="preserve">रमेश सोनवानी/राजकुमार </t>
  </si>
  <si>
    <t xml:space="preserve">पीलादास मरकाम </t>
  </si>
  <si>
    <t xml:space="preserve">दयमोतीन नेताम </t>
  </si>
  <si>
    <t xml:space="preserve">अघनसिंह नेताम/तिजिया नेताम </t>
  </si>
  <si>
    <t xml:space="preserve">रामसिंह वट्टी/केशरी बाई </t>
  </si>
  <si>
    <t xml:space="preserve">प्रभुराम वट्टी/स्वयं </t>
  </si>
  <si>
    <t xml:space="preserve">लतखोरीन नेताम/छेरका </t>
  </si>
  <si>
    <t xml:space="preserve">मनराखन यादव </t>
  </si>
  <si>
    <t xml:space="preserve">मन्नूराम भास्कर/झंगन सिंह </t>
  </si>
  <si>
    <t xml:space="preserve">पुष्कर/नथेला राम यादव  </t>
  </si>
  <si>
    <t xml:space="preserve">लक्ष्मी लाल/गनेशिया </t>
  </si>
  <si>
    <t xml:space="preserve">नोहर सिंह </t>
  </si>
  <si>
    <t xml:space="preserve">राजकुमार/सोनूराम </t>
  </si>
  <si>
    <t xml:space="preserve">राम/हलाल राम </t>
  </si>
  <si>
    <t xml:space="preserve">पांचोबाई/सखाराम </t>
  </si>
  <si>
    <t xml:space="preserve">झाड़ूराम/लादूराम </t>
  </si>
  <si>
    <t xml:space="preserve">नोहरसिंह/मसिया </t>
  </si>
  <si>
    <t xml:space="preserve">फूलसिंह/हीरासिंह </t>
  </si>
  <si>
    <t xml:space="preserve">उदेराम </t>
  </si>
  <si>
    <t>लक्ष्मण</t>
  </si>
  <si>
    <t xml:space="preserve">पिलाराम/रामभरोष </t>
  </si>
  <si>
    <t xml:space="preserve">धनीराम </t>
  </si>
  <si>
    <t xml:space="preserve"> चमरसिंह /सुरेखा नेताम </t>
  </si>
  <si>
    <t xml:space="preserve">रामनाथ/रमतुला वट्टी </t>
  </si>
  <si>
    <t xml:space="preserve">नन्दकुमार </t>
  </si>
  <si>
    <t xml:space="preserve">चमरसिंह/सगन बाई </t>
  </si>
  <si>
    <t xml:space="preserve">जयलाल नेताम/अघनबाई </t>
  </si>
  <si>
    <t xml:space="preserve">सुकबाई यादव/स्वयं </t>
  </si>
  <si>
    <t xml:space="preserve">रामजी/मानकी वट्टी </t>
  </si>
  <si>
    <t xml:space="preserve">नवल सिंह </t>
  </si>
  <si>
    <t xml:space="preserve">नवल यादव/दल्ली यादव </t>
  </si>
  <si>
    <t xml:space="preserve">दुर्जन यादव/दिनदयाल </t>
  </si>
  <si>
    <t xml:space="preserve">धनेश यादव/धर्मिन </t>
  </si>
  <si>
    <t xml:space="preserve">गुहाराम यादव/अहिल्या </t>
  </si>
  <si>
    <t xml:space="preserve">छन्नू राम/उषा बाई </t>
  </si>
  <si>
    <t>लालसाय मंडावी</t>
  </si>
  <si>
    <t xml:space="preserve">लक्ष्मीनाथ नेताम/बैजनतीन </t>
  </si>
  <si>
    <t xml:space="preserve">रामबती/सुकलाल </t>
  </si>
  <si>
    <t xml:space="preserve">शांति बाई/रामसिंग </t>
  </si>
  <si>
    <t xml:space="preserve">बिन्देसिंह/रोहीदास </t>
  </si>
  <si>
    <t xml:space="preserve">अमरोबाई/रामजी </t>
  </si>
  <si>
    <t xml:space="preserve">जयराम/रामचंद </t>
  </si>
  <si>
    <t xml:space="preserve">सन्तुराम मंडावी/सवित्री </t>
  </si>
  <si>
    <t xml:space="preserve">आनंदराम नेताम/दुखिया </t>
  </si>
  <si>
    <t xml:space="preserve">दुखिया नेताम </t>
  </si>
  <si>
    <t xml:space="preserve">संग्राम/रामसिंह </t>
  </si>
  <si>
    <t xml:space="preserve">कनसी/सैदर </t>
  </si>
  <si>
    <t xml:space="preserve">किसनू/जोहन </t>
  </si>
  <si>
    <t>कौशिल्या/दीपल</t>
  </si>
  <si>
    <t xml:space="preserve">प्रवीण मरकाम/रामचंद </t>
  </si>
  <si>
    <t xml:space="preserve">Farm  Pond </t>
  </si>
  <si>
    <t>23X23X3</t>
  </si>
  <si>
    <t>30X30X3</t>
  </si>
  <si>
    <t>40X40X3</t>
  </si>
  <si>
    <t>30X23X3</t>
  </si>
  <si>
    <t>Land levelling</t>
  </si>
  <si>
    <t xml:space="preserve">रूपनाथ मरकाम/परमिला मरकाम </t>
  </si>
  <si>
    <t xml:space="preserve">राजाराम मरकाम/चंद्रिका मरकाम </t>
  </si>
  <si>
    <t xml:space="preserve">अनीत मरकाम/बृजबती </t>
  </si>
  <si>
    <t xml:space="preserve">नीलम कुमार/सगारो बाई </t>
  </si>
  <si>
    <t xml:space="preserve">रूपराय मरकाम/रेमा मरकाम </t>
  </si>
  <si>
    <t xml:space="preserve">मोहनराम वट्टी/भवनतीन वट्टी </t>
  </si>
  <si>
    <t xml:space="preserve">सगनी/देवराज मरकाम </t>
  </si>
  <si>
    <t xml:space="preserve">अमरसिंह/परमिला </t>
  </si>
  <si>
    <t xml:space="preserve">श्री राम/दयाबती </t>
  </si>
  <si>
    <t xml:space="preserve">विष्णुराम मंडावी/कुंवरबाई </t>
  </si>
  <si>
    <t xml:space="preserve">संगीता/राम नेताम </t>
  </si>
  <si>
    <t xml:space="preserve">राजूराम/रामसिंग </t>
  </si>
  <si>
    <t xml:space="preserve">सिरमो/छेदीलाल </t>
  </si>
  <si>
    <t xml:space="preserve">लक्ष्मीनाथ/बैजन्तीन </t>
  </si>
  <si>
    <t>Plantation</t>
  </si>
  <si>
    <t xml:space="preserve">नारद/जयलाल </t>
  </si>
  <si>
    <t xml:space="preserve">निर्मला/भारत </t>
  </si>
  <si>
    <t xml:space="preserve">दशोबाई </t>
  </si>
  <si>
    <t xml:space="preserve">नरेश </t>
  </si>
  <si>
    <t xml:space="preserve">माखन यादव/तिभू </t>
  </si>
  <si>
    <t xml:space="preserve">तीजऊ राम यादव/बिसऊराम </t>
  </si>
  <si>
    <t xml:space="preserve">रामबाई सोनवानी/तुलीया राम सोनवानी </t>
  </si>
  <si>
    <t>भगवान सिंह मरकाम/</t>
  </si>
  <si>
    <t xml:space="preserve">केशव मरकाम/बिराजो मरकाम </t>
  </si>
  <si>
    <t xml:space="preserve">शिवनारायण यादव/रजमन </t>
  </si>
  <si>
    <t xml:space="preserve">श्याम लाल यादव/लतखोर </t>
  </si>
  <si>
    <t xml:space="preserve">मोती राम सोनी/मोहन लाल </t>
  </si>
  <si>
    <t xml:space="preserve">अर्जुन/दीनदयाल </t>
  </si>
  <si>
    <t xml:space="preserve">छन्नू राम </t>
  </si>
  <si>
    <t xml:space="preserve">माखन यादव/तीजू यादव </t>
  </si>
  <si>
    <t xml:space="preserve">तुलसी/सुकलाल </t>
  </si>
  <si>
    <t xml:space="preserve">कांशीराम/सैदर </t>
  </si>
  <si>
    <t xml:space="preserve">किसून/जोहन </t>
  </si>
  <si>
    <t xml:space="preserve">कौश्लिया/दीपल </t>
  </si>
  <si>
    <t>Dug Well</t>
  </si>
  <si>
    <t xml:space="preserve">संगीता/श्रीराम </t>
  </si>
  <si>
    <t xml:space="preserve">श्यामलाल/मेहेरसिंह </t>
  </si>
  <si>
    <t xml:space="preserve">Farm bonding </t>
  </si>
  <si>
    <t xml:space="preserve">Desilting </t>
  </si>
  <si>
    <t>Desilting</t>
  </si>
  <si>
    <t>LBS</t>
  </si>
  <si>
    <t>common Land</t>
  </si>
  <si>
    <t xml:space="preserve">5 X5 X1 </t>
  </si>
  <si>
    <t>CheckDam</t>
  </si>
  <si>
    <t>Checkdam</t>
  </si>
  <si>
    <t>3rd Order Nala</t>
  </si>
  <si>
    <t>45X45X3</t>
  </si>
  <si>
    <t>45X45X4</t>
  </si>
  <si>
    <t xml:space="preserve">7X7 </t>
  </si>
  <si>
    <t xml:space="preserve">Water Resourse Planned  ( Ha M) </t>
  </si>
  <si>
    <t xml:space="preserve">% of Water requirment fulfilled though MWS </t>
  </si>
  <si>
    <t xml:space="preserve">L ength </t>
  </si>
  <si>
    <t xml:space="preserve">Bredth </t>
  </si>
  <si>
    <t xml:space="preserve">Depth </t>
  </si>
  <si>
    <t xml:space="preserve">Sl No </t>
  </si>
  <si>
    <t xml:space="preserve">Type of Structure </t>
  </si>
  <si>
    <t xml:space="preserve">Benificiary Name </t>
  </si>
  <si>
    <t xml:space="preserve">Area Treated </t>
  </si>
  <si>
    <t>15X 25 X1</t>
  </si>
  <si>
    <t>25X 40X1.5</t>
  </si>
  <si>
    <t>25X 40X1.6</t>
  </si>
  <si>
    <t>State : CHHATTISGARH District : KANKER Block : NARHARPUR Panchayat : Baspattar</t>
  </si>
  <si>
    <t>As on 10-06-2020</t>
  </si>
  <si>
    <t>Earthwork Calculation</t>
  </si>
  <si>
    <t>Step</t>
  </si>
  <si>
    <t>Length m</t>
  </si>
  <si>
    <t>Width m</t>
  </si>
  <si>
    <t>Depth m</t>
  </si>
  <si>
    <t>Volume m3</t>
  </si>
  <si>
    <t>Hard soil depth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</si>
  <si>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</si>
  <si>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</si>
  <si>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</si>
  <si>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</si>
  <si>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</si>
  <si>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</si>
  <si>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</si>
  <si>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</si>
  <si>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</si>
  <si>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</si>
  <si>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Total Earthwork in Cum</t>
  </si>
  <si>
    <t>Minimum required catchment area</t>
  </si>
  <si>
    <t xml:space="preserve">Actual measurement </t>
  </si>
  <si>
    <t xml:space="preserve">as per Field data </t>
  </si>
  <si>
    <t>Time of refills X (Submergence area* d/3)</t>
  </si>
  <si>
    <t xml:space="preserve">Command area as per actual field data  
(Minimum command area 
</t>
  </si>
  <si>
    <t>Tentative treated area calculation</t>
  </si>
  <si>
    <t>capacity/ volume 
(In Cum)</t>
  </si>
  <si>
    <t>in m</t>
  </si>
  <si>
    <t>In Cum</t>
  </si>
  <si>
    <t>in Ha</t>
  </si>
  <si>
    <t>In Ha</t>
  </si>
  <si>
    <t>Command area (Irrigated Area )</t>
  </si>
  <si>
    <t>Dimenssion</t>
  </si>
  <si>
    <t>in decimal</t>
  </si>
  <si>
    <t>days</t>
  </si>
  <si>
    <t>Lakh Rs.</t>
  </si>
  <si>
    <t xml:space="preserve">Estimated labour cost </t>
  </si>
  <si>
    <t>Income Enhancement (INR 50,000 per annum as additional income)</t>
  </si>
  <si>
    <t>Lat. / Long.</t>
  </si>
  <si>
    <t xml:space="preserve">Name of the Beneficiary </t>
  </si>
  <si>
    <t>Length (m)</t>
  </si>
  <si>
    <t>Width  (m)</t>
  </si>
  <si>
    <t>Depth (m)</t>
  </si>
  <si>
    <t>KORBA</t>
  </si>
  <si>
    <t>PALI</t>
  </si>
  <si>
    <t xml:space="preserve"> </t>
  </si>
  <si>
    <t>Sandy loam, clay</t>
  </si>
  <si>
    <t>Farm Bunding</t>
  </si>
  <si>
    <t>5% Model</t>
  </si>
  <si>
    <t>Dabri</t>
  </si>
  <si>
    <t>Dugwell</t>
  </si>
  <si>
    <t>Cattle Shed</t>
  </si>
  <si>
    <t>Poultry Shed</t>
  </si>
  <si>
    <t>Pond Renovation</t>
  </si>
  <si>
    <t>Dabri Renovation</t>
  </si>
  <si>
    <t>e-DPR of Polmi GP,  Block  Pali ,  District- Korba, Chhattisgarh</t>
  </si>
  <si>
    <t xml:space="preserve">4G3A3E3d, 4G3A3E3e, 4G3A3E3c, 4G3A3C4f </t>
  </si>
  <si>
    <t>Polmi</t>
  </si>
  <si>
    <t>Active-587</t>
  </si>
  <si>
    <t>Anupa Bai yadav</t>
  </si>
  <si>
    <t>Ram Kumari Yadav</t>
  </si>
  <si>
    <t>Geeta Bai</t>
  </si>
  <si>
    <t>Durpati Yadav</t>
  </si>
  <si>
    <t>Basanti Yadav</t>
  </si>
  <si>
    <t>Sham Bai</t>
  </si>
  <si>
    <t>Puniya Bai</t>
  </si>
  <si>
    <t>Chini Bai</t>
  </si>
  <si>
    <t>Durgamani</t>
  </si>
  <si>
    <t>Patrika Bai</t>
  </si>
  <si>
    <t>Lalita bai</t>
  </si>
  <si>
    <t>Sarita Bai</t>
  </si>
  <si>
    <t>Kaushilya Bai Orkera</t>
  </si>
  <si>
    <t>Sant kumari Jagat</t>
  </si>
  <si>
    <t>Urmila Jagat</t>
  </si>
  <si>
    <t>Satrupa Pradhan</t>
  </si>
  <si>
    <t>Ramkali Kaiwart</t>
  </si>
  <si>
    <t>Jan Kunwar</t>
  </si>
  <si>
    <t>Sushila Bai</t>
  </si>
  <si>
    <t>Shyam Bai Shyam</t>
  </si>
  <si>
    <t>Ful Bai</t>
  </si>
  <si>
    <t>Puni Bai Kaiwart</t>
  </si>
  <si>
    <t>Vijal Laxmi Sahu</t>
  </si>
  <si>
    <t>Ram Kali Yadav</t>
  </si>
  <si>
    <t>Nira</t>
  </si>
  <si>
    <t>Raj Kumari Yadav</t>
  </si>
  <si>
    <t>Shyam Bai</t>
  </si>
  <si>
    <t>Tijmati Armo</t>
  </si>
  <si>
    <t>Bhagwati Bai</t>
  </si>
  <si>
    <t>Bhagmati</t>
  </si>
  <si>
    <t>Sahodra Bai</t>
  </si>
  <si>
    <t>Pawara Bai</t>
  </si>
  <si>
    <t>Ram Kumari</t>
  </si>
  <si>
    <t>Kaushilya Bai</t>
  </si>
  <si>
    <t>Bisni Bai</t>
  </si>
  <si>
    <t>Amrit Bai</t>
  </si>
  <si>
    <t>Pawariya Bai</t>
  </si>
  <si>
    <t>Pawaroya Bai</t>
  </si>
  <si>
    <t>Panch Kunwar</t>
  </si>
  <si>
    <t>Lalita Bai</t>
  </si>
  <si>
    <t>Kulend Singh</t>
  </si>
  <si>
    <t>Agar Bai Neti</t>
  </si>
  <si>
    <t>Bhanwarmati</t>
  </si>
  <si>
    <t>Anita Jagat</t>
  </si>
  <si>
    <t>Bhagwati Jagat</t>
  </si>
  <si>
    <t>Man Kunwar</t>
  </si>
  <si>
    <t>Anita Bai</t>
  </si>
  <si>
    <t>Gaytri Bai</t>
  </si>
  <si>
    <t>Rajan Bai</t>
  </si>
  <si>
    <t>Gaj Bai</t>
  </si>
  <si>
    <t>Ind Kunwar</t>
  </si>
  <si>
    <t>Jamuna Bai</t>
  </si>
  <si>
    <t>Sonai Bai</t>
  </si>
  <si>
    <t>Photo Bai</t>
  </si>
  <si>
    <t>Gouri Bai</t>
  </si>
  <si>
    <t>Savitri Lotha</t>
  </si>
  <si>
    <t>Shiv Kumari Patel</t>
  </si>
  <si>
    <t>Shanich Kunwar Patel</t>
  </si>
  <si>
    <t>Bal Kunwar Neti</t>
  </si>
  <si>
    <t>Mathura Bai Armo</t>
  </si>
  <si>
    <t>Sukwara Neti</t>
  </si>
  <si>
    <t>Mantora Bai</t>
  </si>
  <si>
    <t>Jhuniya Patel</t>
  </si>
  <si>
    <t>Tij Bai patel</t>
  </si>
  <si>
    <t>Dulaurin bai</t>
  </si>
  <si>
    <t>Dhan Kunwar</t>
  </si>
  <si>
    <t>Suruj Bai Patel</t>
  </si>
  <si>
    <t>Manki Bai</t>
  </si>
  <si>
    <t>Ramla Bai</t>
  </si>
  <si>
    <t>Chait Kunwar</t>
  </si>
  <si>
    <t>Sumrita Jagat</t>
  </si>
  <si>
    <t>Janki Bai Jagat</t>
  </si>
  <si>
    <t>Usha Bai</t>
  </si>
  <si>
    <t>Ramoutin Yadav</t>
  </si>
  <si>
    <t>Radha Yadav</t>
  </si>
  <si>
    <t>Jhamoutin bai</t>
  </si>
  <si>
    <t>Sakunti</t>
  </si>
  <si>
    <t>Shiv Kumari</t>
  </si>
  <si>
    <t>Dhanmat Bai Maavi</t>
  </si>
  <si>
    <t>Shanti Bai</t>
  </si>
  <si>
    <t>Dev Kunwar</t>
  </si>
  <si>
    <t>Chandrika Bai Yadav</t>
  </si>
  <si>
    <t>Rajeshwari Yadav</t>
  </si>
  <si>
    <t>Suniti Bai Yadav</t>
  </si>
  <si>
    <t>Beena Yadav</t>
  </si>
  <si>
    <t>Rama Bai</t>
  </si>
  <si>
    <t>Rampyari</t>
  </si>
  <si>
    <t>Mithla Yadav</t>
  </si>
  <si>
    <t>Nira Bai Shyam</t>
  </si>
  <si>
    <t>Puniya Dixena</t>
  </si>
  <si>
    <t>Dulaurin Yadav</t>
  </si>
  <si>
    <t>Bimla Bai</t>
  </si>
  <si>
    <t>Nahari Bai</t>
  </si>
  <si>
    <t>Santoshi</t>
  </si>
  <si>
    <t>Budhriya bai</t>
  </si>
  <si>
    <t>Santoshi Jagat</t>
  </si>
  <si>
    <t>Kunti Bai</t>
  </si>
  <si>
    <t>Gend Kunwar Neti</t>
  </si>
  <si>
    <t>Hira Bai Tigga</t>
  </si>
  <si>
    <t>Jaymati Orkera</t>
  </si>
  <si>
    <t>Lalita Orkera</t>
  </si>
  <si>
    <t>Sunita Kaiwart</t>
  </si>
  <si>
    <t>Mahetrin Bai</t>
  </si>
  <si>
    <t>Chauthi Bai</t>
  </si>
  <si>
    <t>Har Kunwar Shyam</t>
  </si>
  <si>
    <t>Rajkumari Shyam</t>
  </si>
  <si>
    <t>Santoshi Bai Vishwakarma</t>
  </si>
  <si>
    <t>Rukhmin Bai Vishwakarma</t>
  </si>
  <si>
    <t>Kachra Bai</t>
  </si>
  <si>
    <t>Umend Kunwar</t>
  </si>
  <si>
    <t>Chaiti bai</t>
  </si>
  <si>
    <t>Nirmla</t>
  </si>
  <si>
    <t>Shyama Bai</t>
  </si>
  <si>
    <t>Mathura Bai</t>
  </si>
  <si>
    <t>Duwasiya Bai</t>
  </si>
  <si>
    <t>Dashoda Bai</t>
  </si>
  <si>
    <t>Ganga Bai</t>
  </si>
  <si>
    <t>Awadha Bai</t>
  </si>
  <si>
    <t>Anand Kunwar</t>
  </si>
  <si>
    <t>Chain Kunwar</t>
  </si>
  <si>
    <t>Sagani Bai</t>
  </si>
  <si>
    <t>Birasiya Bai</t>
  </si>
  <si>
    <t>Ramin Bai</t>
  </si>
  <si>
    <t xml:space="preserve">Santoshi Bai </t>
  </si>
  <si>
    <t>Suruj Bai</t>
  </si>
  <si>
    <t>Banshi lal</t>
  </si>
  <si>
    <t>Champa Bai</t>
  </si>
  <si>
    <t>Chaiti Bai Neti</t>
  </si>
  <si>
    <t>Sita Bai</t>
  </si>
  <si>
    <t>Savita Yadav</t>
  </si>
  <si>
    <t>Awadha Bai Jagat</t>
  </si>
  <si>
    <t>Sukhmari</t>
  </si>
  <si>
    <t>Sunita Bai Neti</t>
  </si>
  <si>
    <t>Kusum Bai</t>
  </si>
  <si>
    <t>Talab Gahri Karan &amp; Pachri Nirman Karya (Uraopara Muhalla Me(Rs.10.</t>
  </si>
  <si>
    <t>Land Development, Farm Bunding, 5% Model</t>
  </si>
  <si>
    <t>cattle shed</t>
  </si>
  <si>
    <t xml:space="preserve">Dabri </t>
  </si>
  <si>
    <t xml:space="preserve"> 30x40 Model</t>
  </si>
  <si>
    <t>Pond renovation</t>
  </si>
  <si>
    <t xml:space="preserve">Pond </t>
  </si>
  <si>
    <t>Pond</t>
  </si>
  <si>
    <t>Goatery Shed</t>
  </si>
  <si>
    <t>Cattle shed</t>
  </si>
  <si>
    <t>Boi Gas</t>
  </si>
  <si>
    <t>22.37421°</t>
  </si>
  <si>
    <t>82.23006°</t>
  </si>
  <si>
    <t>22.37179°</t>
  </si>
  <si>
    <t>82.23293°</t>
  </si>
  <si>
    <t>22.36800°</t>
  </si>
  <si>
    <t>082.22753°</t>
  </si>
  <si>
    <t>22.36084°</t>
  </si>
  <si>
    <t>082.23199°</t>
  </si>
  <si>
    <t>22.36824°</t>
  </si>
  <si>
    <t>082.23325°</t>
  </si>
  <si>
    <t>22.36822°</t>
  </si>
  <si>
    <t>082.23327°</t>
  </si>
  <si>
    <t>22.37523°</t>
  </si>
  <si>
    <t>082.22752°</t>
  </si>
  <si>
    <t>22.36093°</t>
  </si>
  <si>
    <t>082.23218°</t>
  </si>
  <si>
    <t>082.23195°</t>
  </si>
  <si>
    <t>22.36083°</t>
  </si>
  <si>
    <t>082.23194°</t>
  </si>
  <si>
    <t>22.36663°</t>
  </si>
  <si>
    <t>082.23681°</t>
  </si>
  <si>
    <t>Kharun Nadi</t>
  </si>
  <si>
    <t>2150 m</t>
  </si>
  <si>
    <t>July-April</t>
  </si>
  <si>
    <t>18 nos</t>
  </si>
  <si>
    <t>23 nos.</t>
  </si>
  <si>
    <t>5 nos</t>
  </si>
  <si>
    <t>220 Households</t>
  </si>
  <si>
    <t>POLMI-NAYA TALAB NIRMAN KARYA KARTIKRAM DHANUHAR KE KHET KE PASS</t>
  </si>
  <si>
    <t>POLMI-NAYA TALAB NIRMAN KARYA BHAVARNALA</t>
  </si>
  <si>
    <t>POLMI-NAYA TALAB NIRMAN KARYA Ram Singh KE KHET KE PASS</t>
  </si>
  <si>
    <t>Talab gaharikaran kary ghasiram talab</t>
  </si>
  <si>
    <t>Talab gahrikaran andhiyara talab</t>
  </si>
  <si>
    <t xml:space="preserve">NAYA TALAB NIRMAD VISHAL SINGH KE KHET K PASS </t>
  </si>
  <si>
    <t xml:space="preserve">TALAB GAHARI KARAN PATEL TALAB </t>
  </si>
  <si>
    <t>NAYA TALAB</t>
  </si>
  <si>
    <t>TALAB GAHRI KARAN</t>
  </si>
  <si>
    <t>Total</t>
  </si>
  <si>
    <t>POLMI-GOTHAN NIRMAN KARYA(MAVESHI HETU)</t>
  </si>
  <si>
    <t>Polmi_naya naya talab nirman karya(pratap singh ke khet pass)rs-</t>
  </si>
  <si>
    <t>POLMI_CHARAHGAH NIRMAN KARYA HETU</t>
  </si>
  <si>
    <t>POLMI_ PUREHNA TALAB ME PACHARI NIRMAN KARYA SUSHIL KUMAR_1.2</t>
  </si>
  <si>
    <t>पोलमी_गौठान परिसर में 10 नग वर्मी टैंक निर्माण</t>
  </si>
  <si>
    <t>पोलमी_ वर्मी कम्पोस्ट टेंक 10 नग (भाग-3 )</t>
  </si>
  <si>
    <t>Polmi_Naya talab nirman karya(jagdev singh ke khet ke pass)rs-</t>
  </si>
  <si>
    <t>Polmi - Gothan parisar me mitti murum road ,kotna,pakka pharsh &amp; yurin tank nirman karya</t>
  </si>
  <si>
    <t>POLMI-CHARAGAH VIKAS KE ANTARGAT RCC POLE FENCING AUR VRIKSHAROPAN KARYA</t>
  </si>
  <si>
    <t>Gothan</t>
  </si>
  <si>
    <t>Vermi tank</t>
  </si>
  <si>
    <t>Charagah</t>
  </si>
  <si>
    <t xml:space="preserve">Pond  </t>
  </si>
  <si>
    <t>Gothan other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</si>
</sst>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4"/>
      <color theme="8" tint="-0.499984740745262"/>
      <name val="Arial"/>
      <family val="2"/>
    </font>
    <font>
      <sz val="11"/>
      <color rgb="FF0000FF"/>
      <name val="Arial"/>
      <family val="2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0" fontId="21" fillId="0" borderId="0"/>
    <xf numFmtId="0" fontId="8" fillId="9" borderId="0" applyNumberFormat="0" applyBorder="0" applyAlignment="0" applyProtection="0"/>
  </cellStyleXfs>
  <cellXfs count="186">
    <xf numFmtId="0" fontId="0" fillId="0" borderId="0" xfId="0"/>
    <xf numFmtId="0" fontId="3" fillId="0" borderId="0" xfId="0" applyFont="1"/>
    <xf numFmtId="0" fontId="3" fillId="4" borderId="0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0" xfId="0" applyFont="1" applyFill="1" applyBorder="1"/>
    <xf numFmtId="0" fontId="3" fillId="4" borderId="6" xfId="0" applyFont="1" applyFill="1" applyBorder="1"/>
    <xf numFmtId="0" fontId="3" fillId="4" borderId="5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0" fontId="3" fillId="4" borderId="7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/>
    <xf numFmtId="0" fontId="3" fillId="4" borderId="3" xfId="0" applyFont="1" applyFill="1" applyBorder="1"/>
    <xf numFmtId="0" fontId="3" fillId="4" borderId="14" xfId="0" applyFont="1" applyFill="1" applyBorder="1" applyAlignment="1">
      <alignment horizontal="left" vertical="top" wrapText="1"/>
    </xf>
    <xf numFmtId="0" fontId="3" fillId="5" borderId="0" xfId="0" applyFont="1" applyFill="1"/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2" xfId="0" applyFont="1" applyFill="1" applyBorder="1"/>
    <xf numFmtId="0" fontId="5" fillId="4" borderId="3" xfId="0" applyFont="1" applyFill="1" applyBorder="1"/>
    <xf numFmtId="0" fontId="6" fillId="4" borderId="2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0" fontId="5" fillId="4" borderId="13" xfId="0" applyFont="1" applyFill="1" applyBorder="1"/>
    <xf numFmtId="0" fontId="3" fillId="4" borderId="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9" fontId="3" fillId="4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3" fillId="4" borderId="8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vertical="top" wrapText="1"/>
    </xf>
    <xf numFmtId="0" fontId="5" fillId="4" borderId="16" xfId="0" applyFont="1" applyFill="1" applyBorder="1"/>
    <xf numFmtId="0" fontId="0" fillId="4" borderId="1" xfId="0" applyFill="1" applyBorder="1" applyAlignment="1">
      <alignment horizontal="left" vertical="top"/>
    </xf>
    <xf numFmtId="0" fontId="3" fillId="4" borderId="0" xfId="0" applyFont="1" applyFill="1" applyBorder="1" applyAlignment="1">
      <alignment vertical="top" wrapText="1"/>
    </xf>
    <xf numFmtId="0" fontId="3" fillId="4" borderId="6" xfId="0" applyFont="1" applyFill="1" applyBorder="1" applyAlignment="1"/>
    <xf numFmtId="0" fontId="3" fillId="4" borderId="9" xfId="0" applyFont="1" applyFill="1" applyBorder="1" applyAlignment="1"/>
    <xf numFmtId="0" fontId="3" fillId="4" borderId="0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 wrapText="1" indent="1"/>
    </xf>
    <xf numFmtId="0" fontId="3" fillId="4" borderId="8" xfId="0" applyFont="1" applyFill="1" applyBorder="1" applyAlignment="1">
      <alignment horizontal="left" vertical="center" wrapText="1" indent="1"/>
    </xf>
    <xf numFmtId="0" fontId="2" fillId="4" borderId="3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2" fontId="3" fillId="4" borderId="0" xfId="0" applyNumberFormat="1" applyFont="1" applyFill="1" applyBorder="1" applyAlignment="1">
      <alignment horizontal="left" vertical="center" wrapText="1"/>
    </xf>
    <xf numFmtId="2" fontId="3" fillId="4" borderId="8" xfId="0" applyNumberFormat="1" applyFont="1" applyFill="1" applyBorder="1" applyAlignment="1">
      <alignment horizontal="left" vertical="center" wrapText="1"/>
    </xf>
    <xf numFmtId="0" fontId="5" fillId="4" borderId="5" xfId="0" applyFont="1" applyFill="1" applyBorder="1"/>
    <xf numFmtId="0" fontId="5" fillId="4" borderId="0" xfId="0" applyFont="1" applyFill="1" applyBorder="1"/>
    <xf numFmtId="0" fontId="12" fillId="4" borderId="0" xfId="0" applyFont="1" applyFill="1" applyBorder="1"/>
    <xf numFmtId="0" fontId="12" fillId="4" borderId="0" xfId="0" applyFont="1" applyFill="1" applyBorder="1" applyAlignment="1">
      <alignment horizontal="left" vertical="top" wrapText="1"/>
    </xf>
    <xf numFmtId="0" fontId="12" fillId="4" borderId="8" xfId="0" applyFont="1" applyFill="1" applyBorder="1"/>
    <xf numFmtId="0" fontId="12" fillId="4" borderId="8" xfId="0" applyFont="1" applyFill="1" applyBorder="1" applyAlignment="1">
      <alignment horizontal="left" vertical="top" wrapText="1"/>
    </xf>
    <xf numFmtId="0" fontId="0" fillId="0" borderId="21" xfId="0" applyBorder="1"/>
    <xf numFmtId="2" fontId="0" fillId="0" borderId="21" xfId="0" applyNumberFormat="1" applyBorder="1"/>
    <xf numFmtId="0" fontId="3" fillId="5" borderId="21" xfId="0" applyFont="1" applyFill="1" applyBorder="1" applyAlignment="1">
      <alignment horizontal="left" vertical="top" wrapText="1"/>
    </xf>
    <xf numFmtId="0" fontId="0" fillId="5" borderId="21" xfId="0" applyFill="1" applyBorder="1"/>
    <xf numFmtId="0" fontId="0" fillId="5" borderId="21" xfId="0" applyFill="1" applyBorder="1" applyAlignment="1">
      <alignment horizontal="left" vertical="top"/>
    </xf>
    <xf numFmtId="0" fontId="9" fillId="5" borderId="21" xfId="0" applyFont="1" applyFill="1" applyBorder="1" applyAlignment="1">
      <alignment horizontal="left" vertical="top"/>
    </xf>
    <xf numFmtId="0" fontId="0" fillId="5" borderId="21" xfId="0" applyFill="1" applyBorder="1" applyAlignment="1">
      <alignment horizontal="left"/>
    </xf>
    <xf numFmtId="0" fontId="3" fillId="5" borderId="21" xfId="0" applyFont="1" applyFill="1" applyBorder="1"/>
    <xf numFmtId="0" fontId="3" fillId="5" borderId="21" xfId="0" applyFont="1" applyFill="1" applyBorder="1" applyAlignment="1">
      <alignment horizontal="left"/>
    </xf>
    <xf numFmtId="0" fontId="0" fillId="0" borderId="22" xfId="0" applyBorder="1"/>
    <xf numFmtId="0" fontId="16" fillId="2" borderId="21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left" vertical="center" wrapText="1"/>
    </xf>
    <xf numFmtId="0" fontId="14" fillId="3" borderId="21" xfId="0" applyFont="1" applyFill="1" applyBorder="1" applyAlignment="1">
      <alignment horizontal="left" vertical="center" wrapText="1"/>
    </xf>
    <xf numFmtId="0" fontId="17" fillId="3" borderId="21" xfId="0" applyFont="1" applyFill="1" applyBorder="1" applyAlignment="1">
      <alignment horizontal="left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right" vertical="center" wrapText="1"/>
    </xf>
    <xf numFmtId="0" fontId="15" fillId="2" borderId="21" xfId="0" applyFont="1" applyFill="1" applyBorder="1" applyAlignment="1">
      <alignment horizontal="center" vertical="center" wrapText="1"/>
    </xf>
    <xf numFmtId="3" fontId="15" fillId="2" borderId="21" xfId="0" applyNumberFormat="1" applyFont="1" applyFill="1" applyBorder="1" applyAlignment="1">
      <alignment horizontal="right" vertical="center" wrapText="1"/>
    </xf>
    <xf numFmtId="9" fontId="12" fillId="4" borderId="8" xfId="1" applyFont="1" applyFill="1" applyBorder="1" applyAlignment="1">
      <alignment horizontal="left" vertical="center" wrapText="1"/>
    </xf>
    <xf numFmtId="2" fontId="7" fillId="4" borderId="0" xfId="0" applyNumberFormat="1" applyFont="1" applyFill="1" applyBorder="1" applyAlignment="1">
      <alignment horizontal="left" vertical="center" wrapText="1"/>
    </xf>
    <xf numFmtId="1" fontId="7" fillId="4" borderId="8" xfId="0" applyNumberFormat="1" applyFont="1" applyFill="1" applyBorder="1" applyAlignment="1">
      <alignment horizontal="left" vertical="center" wrapText="1"/>
    </xf>
    <xf numFmtId="2" fontId="0" fillId="7" borderId="22" xfId="0" applyNumberFormat="1" applyFill="1" applyBorder="1"/>
    <xf numFmtId="0" fontId="0" fillId="8" borderId="21" xfId="0" applyFill="1" applyBorder="1"/>
    <xf numFmtId="0" fontId="18" fillId="0" borderId="21" xfId="0" applyFont="1" applyBorder="1" applyAlignment="1">
      <alignment wrapText="1"/>
    </xf>
    <xf numFmtId="0" fontId="18" fillId="6" borderId="21" xfId="0" applyFont="1" applyFill="1" applyBorder="1" applyAlignment="1">
      <alignment wrapText="1"/>
    </xf>
    <xf numFmtId="0" fontId="0" fillId="5" borderId="21" xfId="0" applyFill="1" applyBorder="1" applyAlignment="1"/>
    <xf numFmtId="0" fontId="3" fillId="5" borderId="21" xfId="0" applyFont="1" applyFill="1" applyBorder="1" applyAlignment="1"/>
    <xf numFmtId="0" fontId="0" fillId="0" borderId="22" xfId="0" applyBorder="1" applyAlignment="1"/>
    <xf numFmtId="0" fontId="0" fillId="0" borderId="21" xfId="0" applyBorder="1" applyAlignment="1"/>
    <xf numFmtId="0" fontId="18" fillId="6" borderId="21" xfId="0" applyFont="1" applyFill="1" applyBorder="1" applyAlignment="1"/>
    <xf numFmtId="2" fontId="0" fillId="4" borderId="21" xfId="0" applyNumberFormat="1" applyFill="1" applyBorder="1"/>
    <xf numFmtId="2" fontId="0" fillId="8" borderId="0" xfId="0" applyNumberFormat="1" applyFill="1"/>
    <xf numFmtId="0" fontId="0" fillId="0" borderId="21" xfId="0" applyBorder="1" applyAlignment="1">
      <alignment wrapText="1"/>
    </xf>
    <xf numFmtId="2" fontId="12" fillId="4" borderId="0" xfId="0" applyNumberFormat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center"/>
    </xf>
    <xf numFmtId="2" fontId="3" fillId="4" borderId="25" xfId="0" applyNumberFormat="1" applyFont="1" applyFill="1" applyBorder="1" applyAlignment="1">
      <alignment horizontal="left"/>
    </xf>
    <xf numFmtId="2" fontId="0" fillId="8" borderId="21" xfId="0" applyNumberForma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4" borderId="0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center"/>
    </xf>
    <xf numFmtId="0" fontId="21" fillId="4" borderId="1" xfId="2" applyFont="1" applyFill="1" applyBorder="1" applyAlignment="1">
      <alignment horizontal="left" vertical="center"/>
    </xf>
    <xf numFmtId="1" fontId="0" fillId="4" borderId="1" xfId="0" applyNumberFormat="1" applyFill="1" applyBorder="1" applyAlignment="1">
      <alignment horizontal="left"/>
    </xf>
    <xf numFmtId="0" fontId="22" fillId="4" borderId="1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0" fontId="3" fillId="4" borderId="0" xfId="0" applyFont="1" applyFill="1"/>
    <xf numFmtId="0" fontId="3" fillId="4" borderId="0" xfId="0" applyFont="1" applyFill="1" applyAlignment="1">
      <alignment horizontal="center" vertical="top"/>
    </xf>
    <xf numFmtId="0" fontId="3" fillId="4" borderId="11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left" vertical="top" wrapText="1"/>
    </xf>
    <xf numFmtId="0" fontId="3" fillId="4" borderId="36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164" fontId="0" fillId="4" borderId="1" xfId="0" applyNumberFormat="1" applyFill="1" applyBorder="1" applyAlignment="1">
      <alignment horizontal="left"/>
    </xf>
    <xf numFmtId="164" fontId="21" fillId="4" borderId="1" xfId="2" applyNumberFormat="1" applyFill="1" applyBorder="1" applyAlignment="1">
      <alignment horizontal="left" vertical="center"/>
    </xf>
    <xf numFmtId="2" fontId="0" fillId="4" borderId="1" xfId="0" applyNumberFormat="1" applyFill="1" applyBorder="1" applyAlignment="1">
      <alignment horizontal="left"/>
    </xf>
    <xf numFmtId="0" fontId="8" fillId="9" borderId="1" xfId="3" applyBorder="1" applyAlignment="1">
      <alignment horizontal="left" vertical="top" wrapText="1"/>
    </xf>
    <xf numFmtId="0" fontId="8" fillId="9" borderId="1" xfId="3" applyBorder="1" applyAlignment="1">
      <alignment horizontal="center" vertical="center" wrapText="1"/>
    </xf>
    <xf numFmtId="0" fontId="8" fillId="9" borderId="1" xfId="3" applyBorder="1" applyAlignment="1">
      <alignment horizontal="center" vertical="center"/>
    </xf>
    <xf numFmtId="2" fontId="8" fillId="9" borderId="1" xfId="3" applyNumberFormat="1" applyBorder="1" applyAlignment="1">
      <alignment horizontal="center" vertical="center"/>
    </xf>
    <xf numFmtId="0" fontId="8" fillId="9" borderId="1" xfId="3" applyBorder="1"/>
    <xf numFmtId="9" fontId="3" fillId="4" borderId="0" xfId="0" applyNumberFormat="1" applyFont="1" applyFill="1" applyAlignment="1">
      <alignment horizontal="left" vertical="top" wrapText="1"/>
    </xf>
    <xf numFmtId="2" fontId="3" fillId="4" borderId="0" xfId="0" applyNumberFormat="1" applyFont="1" applyFill="1" applyAlignment="1">
      <alignment horizontal="left" vertical="top" wrapText="1"/>
    </xf>
    <xf numFmtId="9" fontId="3" fillId="4" borderId="8" xfId="1" applyFont="1" applyFill="1" applyBorder="1" applyAlignment="1">
      <alignment horizontal="left" vertical="center" wrapText="1"/>
    </xf>
    <xf numFmtId="1" fontId="3" fillId="4" borderId="8" xfId="0" applyNumberFormat="1" applyFont="1" applyFill="1" applyBorder="1" applyAlignment="1">
      <alignment horizontal="left" vertical="top" wrapText="1"/>
    </xf>
    <xf numFmtId="0" fontId="23" fillId="0" borderId="0" xfId="0" applyFont="1"/>
    <xf numFmtId="0" fontId="8" fillId="9" borderId="1" xfId="3" applyBorder="1" applyAlignment="1">
      <alignment horizontal="left"/>
    </xf>
    <xf numFmtId="0" fontId="8" fillId="9" borderId="1" xfId="3" applyBorder="1" applyAlignment="1">
      <alignment horizontal="left" vertical="top"/>
    </xf>
    <xf numFmtId="2" fontId="8" fillId="9" borderId="1" xfId="3" applyNumberForma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5" fillId="4" borderId="1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Alignment="1">
      <alignment horizontal="left" vertical="top" wrapText="1"/>
    </xf>
    <xf numFmtId="0" fontId="11" fillId="4" borderId="10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20" fillId="4" borderId="18" xfId="0" applyFont="1" applyFill="1" applyBorder="1" applyAlignment="1">
      <alignment horizontal="left" vertical="top" wrapText="1"/>
    </xf>
    <xf numFmtId="0" fontId="20" fillId="4" borderId="19" xfId="0" applyFont="1" applyFill="1" applyBorder="1" applyAlignment="1">
      <alignment horizontal="left" vertical="top" wrapText="1"/>
    </xf>
    <xf numFmtId="0" fontId="20" fillId="4" borderId="20" xfId="0" applyFont="1" applyFill="1" applyBorder="1" applyAlignment="1">
      <alignment horizontal="left" vertical="top" wrapText="1"/>
    </xf>
    <xf numFmtId="0" fontId="9" fillId="9" borderId="0" xfId="3" applyFont="1" applyAlignment="1">
      <alignment horizontal="left" vertical="center"/>
    </xf>
    <xf numFmtId="0" fontId="8" fillId="9" borderId="0" xfId="3" applyAlignment="1">
      <alignment horizontal="center" vertical="center"/>
    </xf>
    <xf numFmtId="0" fontId="15" fillId="2" borderId="21" xfId="0" applyFont="1" applyFill="1" applyBorder="1" applyAlignment="1">
      <alignment horizontal="right" vertical="center" wrapText="1"/>
    </xf>
    <xf numFmtId="0" fontId="14" fillId="3" borderId="21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center" vertical="center" wrapText="1"/>
    </xf>
    <xf numFmtId="3" fontId="15" fillId="2" borderId="21" xfId="0" applyNumberFormat="1" applyFont="1" applyFill="1" applyBorder="1" applyAlignment="1">
      <alignment horizontal="right" vertical="center" wrapText="1"/>
    </xf>
    <xf numFmtId="0" fontId="18" fillId="8" borderId="23" xfId="0" applyFont="1" applyFill="1" applyBorder="1" applyAlignment="1">
      <alignment horizontal="center" wrapText="1"/>
    </xf>
    <xf numFmtId="0" fontId="18" fillId="8" borderId="24" xfId="0" applyFont="1" applyFill="1" applyBorder="1" applyAlignment="1">
      <alignment horizontal="center" wrapText="1"/>
    </xf>
    <xf numFmtId="0" fontId="18" fillId="8" borderId="22" xfId="0" applyFont="1" applyFill="1" applyBorder="1" applyAlignment="1">
      <alignment horizontal="center" wrapText="1"/>
    </xf>
    <xf numFmtId="0" fontId="19" fillId="8" borderId="26" xfId="0" applyFont="1" applyFill="1" applyBorder="1" applyAlignment="1">
      <alignment horizontal="center"/>
    </xf>
    <xf numFmtId="0" fontId="19" fillId="8" borderId="27" xfId="0" applyFont="1" applyFill="1" applyBorder="1" applyAlignment="1">
      <alignment horizontal="center"/>
    </xf>
    <xf numFmtId="0" fontId="19" fillId="8" borderId="28" xfId="0" applyFont="1" applyFill="1" applyBorder="1" applyAlignment="1">
      <alignment horizontal="center"/>
    </xf>
    <xf numFmtId="0" fontId="8" fillId="9" borderId="1" xfId="3" applyBorder="1" applyAlignment="1">
      <alignment horizontal="left" vertical="center"/>
    </xf>
    <xf numFmtId="0" fontId="2" fillId="4" borderId="14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10" fillId="4" borderId="29" xfId="0" applyFont="1" applyFill="1" applyBorder="1" applyAlignment="1">
      <alignment horizontal="left" wrapText="1"/>
    </xf>
    <xf numFmtId="0" fontId="2" fillId="4" borderId="25" xfId="0" applyFont="1" applyFill="1" applyBorder="1" applyAlignment="1">
      <alignment horizontal="left" wrapText="1"/>
    </xf>
    <xf numFmtId="0" fontId="2" fillId="4" borderId="19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2" fillId="4" borderId="25" xfId="0" applyFont="1" applyFill="1" applyBorder="1" applyAlignment="1">
      <alignment horizontal="left" wrapText="1"/>
    </xf>
    <xf numFmtId="0" fontId="2" fillId="4" borderId="33" xfId="0" applyFont="1" applyFill="1" applyBorder="1" applyAlignment="1">
      <alignment horizontal="left" wrapText="1"/>
    </xf>
    <xf numFmtId="0" fontId="2" fillId="4" borderId="31" xfId="0" applyFont="1" applyFill="1" applyBorder="1" applyAlignment="1">
      <alignment horizontal="left" wrapText="1"/>
    </xf>
    <xf numFmtId="0" fontId="10" fillId="4" borderId="30" xfId="0" applyFont="1" applyFill="1" applyBorder="1" applyAlignment="1">
      <alignment horizontal="left" wrapText="1"/>
    </xf>
    <xf numFmtId="0" fontId="2" fillId="4" borderId="34" xfId="0" applyFont="1" applyFill="1" applyBorder="1" applyAlignment="1">
      <alignment horizontal="left" wrapText="1"/>
    </xf>
    <xf numFmtId="0" fontId="2" fillId="4" borderId="32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vertical="center" wrapText="1"/>
    </xf>
    <xf numFmtId="2" fontId="21" fillId="4" borderId="1" xfId="2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8" fillId="9" borderId="1" xfId="3" applyBorder="1" applyAlignment="1">
      <alignment horizontal="left" vertical="center" wrapText="1"/>
    </xf>
    <xf numFmtId="2" fontId="8" fillId="9" borderId="1" xfId="3" applyNumberFormat="1" applyBorder="1" applyAlignment="1">
      <alignment horizontal="left" vertical="center"/>
    </xf>
    <xf numFmtId="164" fontId="8" fillId="9" borderId="1" xfId="3" applyNumberFormat="1" applyBorder="1" applyAlignment="1">
      <alignment horizontal="left" vertical="center"/>
    </xf>
    <xf numFmtId="1" fontId="8" fillId="9" borderId="1" xfId="3" applyNumberFormat="1" applyBorder="1" applyAlignment="1">
      <alignment horizontal="left" vertical="center"/>
    </xf>
    <xf numFmtId="2" fontId="8" fillId="9" borderId="1" xfId="3" applyNumberFormat="1" applyBorder="1" applyAlignment="1">
      <alignment horizontal="left"/>
    </xf>
    <xf numFmtId="164" fontId="8" fillId="9" borderId="1" xfId="3" applyNumberFormat="1" applyBorder="1" applyAlignment="1">
      <alignment horizontal="left"/>
    </xf>
    <xf numFmtId="1" fontId="8" fillId="9" borderId="1" xfId="3" applyNumberFormat="1" applyBorder="1" applyAlignment="1">
      <alignment horizontal="left"/>
    </xf>
    <xf numFmtId="0" fontId="24" fillId="9" borderId="25" xfId="3" applyFont="1" applyBorder="1" applyAlignment="1">
      <alignment horizontal="left"/>
    </xf>
    <xf numFmtId="0" fontId="24" fillId="9" borderId="19" xfId="3" applyFont="1" applyBorder="1" applyAlignment="1">
      <alignment horizontal="left"/>
    </xf>
    <xf numFmtId="0" fontId="24" fillId="9" borderId="37" xfId="3" applyFont="1" applyBorder="1" applyAlignment="1">
      <alignment horizontal="left"/>
    </xf>
    <xf numFmtId="0" fontId="24" fillId="9" borderId="1" xfId="3" applyFont="1" applyBorder="1" applyAlignment="1">
      <alignment horizontal="left"/>
    </xf>
    <xf numFmtId="0" fontId="24" fillId="9" borderId="1" xfId="3" applyFont="1" applyBorder="1" applyAlignment="1">
      <alignment horizontal="left" vertical="center"/>
    </xf>
    <xf numFmtId="2" fontId="24" fillId="9" borderId="1" xfId="3" applyNumberFormat="1" applyFont="1" applyBorder="1" applyAlignment="1">
      <alignment horizontal="left"/>
    </xf>
    <xf numFmtId="1" fontId="24" fillId="9" borderId="1" xfId="3" applyNumberFormat="1" applyFont="1" applyBorder="1" applyAlignment="1">
      <alignment horizontal="left"/>
    </xf>
  </cellXfs>
  <cellStyles count="4">
    <cellStyle name="40% - Accent6" xfId="3" builtinId="51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/><Relationship Id="rId13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/><Relationship Id="rId18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/><Relationship Id="rId3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/><Relationship Id="rId21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/><Relationship Id="rId7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/><Relationship Id="rId12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/><Relationship Id="rId17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/><Relationship Id="rId2" Type="http://schemas.openxmlformats.org/officeDocument/2006/relationships/image" Target="../media/image1.png"/><Relationship Id="rId16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/><Relationship Id="rId20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/><Relationship Id="rId1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/><Relationship Id="rId6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/><Relationship Id="rId11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/><Relationship Id="rId5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/><Relationship Id="rId15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/><Relationship Id="rId10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/><Relationship Id="rId19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/><Relationship Id="rId4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/><Relationship Id="rId9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/><Relationship Id="rId14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2" name="Picture 1">
          <a:hlinkClick xmlns:r="http://schemas.openxmlformats.org/officeDocument/2006/relationships" r:id="rId1" tgtFrame="_blank"/>
          <a:extLst>
            <a:ext uri="{FF2B5EF4-FFF2-40B4-BE49-F238E27FC236}">
              <a16:creationId xmlns="" xmlns:a16="http://schemas.microsoft.com/office/drawing/2014/main" id="{28C0A75E-01CB-4EDC-84BF-16970290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1244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3" name="Picture 2">
          <a:hlinkClick xmlns:r="http://schemas.openxmlformats.org/officeDocument/2006/relationships" r:id="rId3" tgtFrame="_blank"/>
          <a:extLst>
            <a:ext uri="{FF2B5EF4-FFF2-40B4-BE49-F238E27FC236}">
              <a16:creationId xmlns="" xmlns:a16="http://schemas.microsoft.com/office/drawing/2014/main" id="{47B8B333-F426-47FB-BD02-1C09F3404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7912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4" name="Picture 3">
          <a:hlinkClick xmlns:r="http://schemas.openxmlformats.org/officeDocument/2006/relationships" r:id="rId4" tgtFrame="_blank"/>
          <a:extLst>
            <a:ext uri="{FF2B5EF4-FFF2-40B4-BE49-F238E27FC236}">
              <a16:creationId xmlns="" xmlns:a16="http://schemas.microsoft.com/office/drawing/2014/main" id="{9E204835-19EB-44C7-A823-91400D18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5913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5" name="Picture 4">
          <a:hlinkClick xmlns:r="http://schemas.openxmlformats.org/officeDocument/2006/relationships" r:id="rId5" tgtFrame="_blank"/>
          <a:extLst>
            <a:ext uri="{FF2B5EF4-FFF2-40B4-BE49-F238E27FC236}">
              <a16:creationId xmlns="" xmlns:a16="http://schemas.microsoft.com/office/drawing/2014/main" id="{DC97C346-F7A9-48DB-A14D-A94EBF1D5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3914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" name="Picture 5">
          <a:hlinkClick xmlns:r="http://schemas.openxmlformats.org/officeDocument/2006/relationships" r:id="rId6" tgtFrame="_blank"/>
          <a:extLst>
            <a:ext uri="{FF2B5EF4-FFF2-40B4-BE49-F238E27FC236}">
              <a16:creationId xmlns="" xmlns:a16="http://schemas.microsoft.com/office/drawing/2014/main" id="{5E074807-70DE-4489-B116-3E0E7B0E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924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7" name="Picture 6">
          <a:hlinkClick xmlns:r="http://schemas.openxmlformats.org/officeDocument/2006/relationships" r:id="rId7" tgtFrame="_blank"/>
          <a:extLst>
            <a:ext uri="{FF2B5EF4-FFF2-40B4-BE49-F238E27FC236}">
              <a16:creationId xmlns="" xmlns:a16="http://schemas.microsoft.com/office/drawing/2014/main" id="{5FDE866E-112E-49F6-842C-51E16ADD5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9916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8" name="Picture 7">
          <a:hlinkClick xmlns:r="http://schemas.openxmlformats.org/officeDocument/2006/relationships" r:id="rId8" tgtFrame="_blank"/>
          <a:extLst>
            <a:ext uri="{FF2B5EF4-FFF2-40B4-BE49-F238E27FC236}">
              <a16:creationId xmlns="" xmlns:a16="http://schemas.microsoft.com/office/drawing/2014/main" id="{1C4AB422-CC52-4FDD-98FF-ABADC89BA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97917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9" name="Picture 8">
          <a:hlinkClick xmlns:r="http://schemas.openxmlformats.org/officeDocument/2006/relationships" r:id="rId9" tgtFrame="_blank"/>
          <a:extLst>
            <a:ext uri="{FF2B5EF4-FFF2-40B4-BE49-F238E27FC236}">
              <a16:creationId xmlns="" xmlns:a16="http://schemas.microsoft.com/office/drawing/2014/main" id="{6D6839B3-1D58-4077-88E2-30A84253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17919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" name="Picture 9">
          <a:hlinkClick xmlns:r="http://schemas.openxmlformats.org/officeDocument/2006/relationships" r:id="rId10" tgtFrame="_blank"/>
          <a:extLst>
            <a:ext uri="{FF2B5EF4-FFF2-40B4-BE49-F238E27FC236}">
              <a16:creationId xmlns="" xmlns:a16="http://schemas.microsoft.com/office/drawing/2014/main" id="{16D31C6A-ED6E-4A4B-A817-AA6EE3C9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25158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1" name="Picture 10">
          <a:hlinkClick xmlns:r="http://schemas.openxmlformats.org/officeDocument/2006/relationships" r:id="rId11" tgtFrame="_blank"/>
          <a:extLst>
            <a:ext uri="{FF2B5EF4-FFF2-40B4-BE49-F238E27FC236}">
              <a16:creationId xmlns="" xmlns:a16="http://schemas.microsoft.com/office/drawing/2014/main" id="{253CA755-CE8E-413B-BCEA-B04650A7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42494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2" name="Picture 11">
          <a:hlinkClick xmlns:r="http://schemas.openxmlformats.org/officeDocument/2006/relationships" r:id="rId12" tgtFrame="_blank"/>
          <a:extLst>
            <a:ext uri="{FF2B5EF4-FFF2-40B4-BE49-F238E27FC236}">
              <a16:creationId xmlns="" xmlns:a16="http://schemas.microsoft.com/office/drawing/2014/main" id="{D4FC3FBD-6C40-4702-81E3-3A9E95A1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4782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" name="Picture 12">
          <a:hlinkClick xmlns:r="http://schemas.openxmlformats.org/officeDocument/2006/relationships" r:id="rId13" tgtFrame="_blank"/>
          <a:extLst>
            <a:ext uri="{FF2B5EF4-FFF2-40B4-BE49-F238E27FC236}">
              <a16:creationId xmlns="" xmlns:a16="http://schemas.microsoft.com/office/drawing/2014/main" id="{9E4AB93B-B448-454F-AD80-AF173D56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57162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4" name="Picture 13">
          <a:hlinkClick xmlns:r="http://schemas.openxmlformats.org/officeDocument/2006/relationships" r:id="rId14" tgtFrame="_blank"/>
          <a:extLst>
            <a:ext uri="{FF2B5EF4-FFF2-40B4-BE49-F238E27FC236}">
              <a16:creationId xmlns="" xmlns:a16="http://schemas.microsoft.com/office/drawing/2014/main" id="{93E4BDF7-1691-4973-AAD1-E2D26EB6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306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5" name="Picture 14">
          <a:hlinkClick xmlns:r="http://schemas.openxmlformats.org/officeDocument/2006/relationships" r:id="rId15" tgtFrame="_blank"/>
          <a:extLst>
            <a:ext uri="{FF2B5EF4-FFF2-40B4-BE49-F238E27FC236}">
              <a16:creationId xmlns="" xmlns:a16="http://schemas.microsoft.com/office/drawing/2014/main" id="{7BEB407A-3C03-4B08-B6CE-4AEEBA9EC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7068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6" name="Picture 15">
          <a:hlinkClick xmlns:r="http://schemas.openxmlformats.org/officeDocument/2006/relationships" r:id="rId16" tgtFrame="_blank"/>
          <a:extLst>
            <a:ext uri="{FF2B5EF4-FFF2-40B4-BE49-F238E27FC236}">
              <a16:creationId xmlns="" xmlns:a16="http://schemas.microsoft.com/office/drawing/2014/main" id="{9162CF55-8B0B-4DB5-8082-9236E421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1069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7" name="Picture 16">
          <a:hlinkClick xmlns:r="http://schemas.openxmlformats.org/officeDocument/2006/relationships" r:id="rId17" tgtFrame="_blank"/>
          <a:extLst>
            <a:ext uri="{FF2B5EF4-FFF2-40B4-BE49-F238E27FC236}">
              <a16:creationId xmlns="" xmlns:a16="http://schemas.microsoft.com/office/drawing/2014/main" id="{EB8DA29F-2630-4413-A10B-25054AEC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9070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8" name="Picture 17">
          <a:hlinkClick xmlns:r="http://schemas.openxmlformats.org/officeDocument/2006/relationships" r:id="rId18" tgtFrame="_blank"/>
          <a:extLst>
            <a:ext uri="{FF2B5EF4-FFF2-40B4-BE49-F238E27FC236}">
              <a16:creationId xmlns="" xmlns:a16="http://schemas.microsoft.com/office/drawing/2014/main" id="{1E6371D0-25EE-4BA7-BE8B-4273B24F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81737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9" name="Picture 18">
          <a:hlinkClick xmlns:r="http://schemas.openxmlformats.org/officeDocument/2006/relationships" r:id="rId19" tgtFrame="_blank"/>
          <a:extLst>
            <a:ext uri="{FF2B5EF4-FFF2-40B4-BE49-F238E27FC236}">
              <a16:creationId xmlns="" xmlns:a16="http://schemas.microsoft.com/office/drawing/2014/main" id="{8A42C42B-2CD6-4897-B063-3A616C2B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88404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20" name="Picture 19">
          <a:hlinkClick xmlns:r="http://schemas.openxmlformats.org/officeDocument/2006/relationships" r:id="rId20" tgtFrame="_blank"/>
          <a:extLst>
            <a:ext uri="{FF2B5EF4-FFF2-40B4-BE49-F238E27FC236}">
              <a16:creationId xmlns="" xmlns:a16="http://schemas.microsoft.com/office/drawing/2014/main" id="{44F27EFB-DE74-4A0C-BF47-1DAF12A38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91071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21" name="Picture 20">
          <a:hlinkClick xmlns:r="http://schemas.openxmlformats.org/officeDocument/2006/relationships" r:id="rId21" tgtFrame="_blank"/>
          <a:extLst>
            <a:ext uri="{FF2B5EF4-FFF2-40B4-BE49-F238E27FC236}">
              <a16:creationId xmlns="" xmlns:a16="http://schemas.microsoft.com/office/drawing/2014/main" id="{DFED021B-1834-4C01-B8DE-EB13ADCC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97739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S276"/>
  <sheetViews>
    <sheetView tabSelected="1" zoomScale="90" zoomScaleNormal="90" workbookViewId="0">
      <selection activeCell="G16" sqref="G16:J16"/>
    </sheetView>
  </sheetViews>
  <sheetFormatPr defaultRowHeight="14.25" x14ac:dyDescent="0.2"/>
  <cols>
    <col min="1" max="1" width="9.140625" style="1"/>
    <col min="2" max="2" width="5.42578125" style="16" customWidth="1"/>
    <col min="3" max="3" width="14.7109375" style="16" customWidth="1"/>
    <col min="4" max="4" width="46" style="16" customWidth="1"/>
    <col min="5" max="5" width="11.140625" style="32" customWidth="1"/>
    <col min="6" max="6" width="13.28515625" style="32" customWidth="1"/>
    <col min="7" max="7" width="11.85546875" style="32" customWidth="1"/>
    <col min="8" max="8" width="12.140625" style="32" customWidth="1"/>
    <col min="9" max="9" width="14.28515625" style="16" customWidth="1"/>
    <col min="10" max="10" width="11.140625" style="16" customWidth="1"/>
    <col min="11" max="11" width="14" style="16" customWidth="1"/>
    <col min="12" max="14" width="10.28515625" style="16" customWidth="1"/>
    <col min="15" max="15" width="10.85546875" style="16" customWidth="1"/>
    <col min="16" max="16384" width="9.140625" style="1"/>
  </cols>
  <sheetData>
    <row r="1" spans="2:19" ht="18.75" thickBot="1" x14ac:dyDescent="0.3">
      <c r="B1" s="137" t="s">
        <v>306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9"/>
    </row>
    <row r="2" spans="2:19" x14ac:dyDescent="0.2">
      <c r="B2" s="6"/>
      <c r="C2" s="4"/>
      <c r="D2" s="4"/>
      <c r="E2" s="26"/>
      <c r="F2" s="26"/>
      <c r="G2" s="26"/>
      <c r="H2" s="26"/>
      <c r="I2" s="4"/>
      <c r="J2" s="4"/>
      <c r="K2" s="4"/>
      <c r="L2" s="4"/>
      <c r="M2" s="4"/>
      <c r="N2" s="4"/>
      <c r="O2" s="5"/>
    </row>
    <row r="3" spans="2:19" ht="15" thickBot="1" x14ac:dyDescent="0.25">
      <c r="B3" s="6"/>
      <c r="C3" s="4"/>
      <c r="D3" s="4"/>
      <c r="E3" s="135"/>
      <c r="F3" s="135"/>
      <c r="G3" s="135"/>
      <c r="H3" s="135"/>
      <c r="I3" s="135"/>
      <c r="J3" s="135"/>
      <c r="K3" s="135"/>
      <c r="L3" s="135"/>
      <c r="M3" s="92"/>
      <c r="N3" s="99"/>
      <c r="O3" s="5"/>
    </row>
    <row r="4" spans="2:19" ht="15" x14ac:dyDescent="0.2">
      <c r="B4" s="17" t="s">
        <v>0</v>
      </c>
      <c r="C4" s="18"/>
      <c r="D4" s="18" t="s">
        <v>1</v>
      </c>
      <c r="E4" s="27"/>
      <c r="F4" s="27"/>
      <c r="G4" s="27"/>
      <c r="H4" s="27"/>
      <c r="I4" s="12"/>
      <c r="J4" s="12"/>
      <c r="K4" s="12"/>
      <c r="L4" s="12"/>
      <c r="M4" s="12"/>
      <c r="N4" s="12"/>
      <c r="O4" s="13"/>
    </row>
    <row r="5" spans="2:19" ht="28.5" customHeight="1" x14ac:dyDescent="0.2">
      <c r="B5" s="3"/>
      <c r="C5" s="34"/>
      <c r="D5" s="2" t="s">
        <v>94</v>
      </c>
      <c r="E5" s="143" t="s">
        <v>307</v>
      </c>
      <c r="F5" s="143"/>
      <c r="G5" s="143"/>
      <c r="H5" s="143"/>
      <c r="I5" s="144"/>
      <c r="J5" s="144"/>
      <c r="K5" s="144"/>
      <c r="L5" s="144"/>
      <c r="M5" s="105"/>
      <c r="N5" s="105"/>
      <c r="O5" s="106"/>
    </row>
    <row r="6" spans="2:19" ht="20.100000000000001" customHeight="1" x14ac:dyDescent="0.2">
      <c r="B6" s="3"/>
      <c r="C6" s="34"/>
      <c r="D6" s="2" t="s">
        <v>2</v>
      </c>
      <c r="E6" s="103" t="s">
        <v>294</v>
      </c>
      <c r="F6" s="103"/>
      <c r="G6" s="103"/>
      <c r="H6" s="103"/>
      <c r="I6" s="103"/>
      <c r="J6" s="103"/>
      <c r="K6" s="103"/>
      <c r="L6" s="38"/>
      <c r="M6" s="38"/>
      <c r="N6" s="38"/>
      <c r="O6" s="39"/>
    </row>
    <row r="7" spans="2:19" ht="20.100000000000001" customHeight="1" x14ac:dyDescent="0.2">
      <c r="B7" s="3"/>
      <c r="C7" s="34"/>
      <c r="D7" s="2" t="s">
        <v>3</v>
      </c>
      <c r="E7" s="103" t="s">
        <v>295</v>
      </c>
      <c r="F7" s="103"/>
      <c r="G7" s="103"/>
      <c r="H7" s="103"/>
      <c r="I7" s="103"/>
      <c r="J7" s="103"/>
      <c r="K7" s="103"/>
      <c r="L7" s="38"/>
      <c r="M7" s="38"/>
      <c r="N7" s="38"/>
      <c r="O7" s="39"/>
      <c r="R7" s="131"/>
      <c r="S7" s="131"/>
    </row>
    <row r="8" spans="2:19" ht="20.100000000000001" customHeight="1" thickBot="1" x14ac:dyDescent="0.25">
      <c r="B8" s="3"/>
      <c r="C8" s="34"/>
      <c r="D8" s="2" t="s">
        <v>4</v>
      </c>
      <c r="E8" s="108" t="s">
        <v>308</v>
      </c>
      <c r="F8" s="108"/>
      <c r="G8" s="108"/>
      <c r="H8" s="108"/>
      <c r="I8" s="103"/>
      <c r="J8" s="103"/>
      <c r="K8" s="103"/>
      <c r="L8" s="38"/>
      <c r="M8" s="38"/>
      <c r="N8" s="38"/>
      <c r="O8" s="39"/>
    </row>
    <row r="9" spans="2:19" ht="20.100000000000001" customHeight="1" thickBot="1" x14ac:dyDescent="0.25">
      <c r="B9" s="10"/>
      <c r="C9" s="33"/>
      <c r="D9" s="11" t="s">
        <v>95</v>
      </c>
      <c r="E9" s="108" t="s">
        <v>308</v>
      </c>
      <c r="F9" s="108"/>
      <c r="G9" s="107"/>
      <c r="H9" s="107"/>
      <c r="I9" s="113"/>
      <c r="J9" s="112"/>
      <c r="K9" s="104"/>
      <c r="L9" s="104"/>
      <c r="M9" s="104"/>
      <c r="N9" s="98"/>
      <c r="O9" s="40"/>
    </row>
    <row r="10" spans="2:19" ht="15" thickBot="1" x14ac:dyDescent="0.25">
      <c r="B10" s="6"/>
      <c r="C10" s="4"/>
      <c r="D10" s="4"/>
      <c r="E10" s="111"/>
      <c r="F10" s="111"/>
      <c r="G10" s="26"/>
      <c r="H10" s="26"/>
      <c r="I10" s="4"/>
      <c r="J10" s="4"/>
      <c r="K10" s="4"/>
      <c r="L10" s="4"/>
      <c r="M10" s="4"/>
      <c r="N10" s="4"/>
      <c r="O10" s="5"/>
    </row>
    <row r="11" spans="2:19" ht="20.100000000000001" customHeight="1" x14ac:dyDescent="0.2">
      <c r="B11" s="17" t="s">
        <v>5</v>
      </c>
      <c r="C11" s="18"/>
      <c r="D11" s="18" t="s">
        <v>6</v>
      </c>
      <c r="E11" s="27"/>
      <c r="F11" s="27"/>
      <c r="G11" s="27"/>
      <c r="H11" s="27"/>
      <c r="I11" s="12"/>
      <c r="J11" s="12"/>
      <c r="K11" s="12"/>
      <c r="L11" s="12"/>
      <c r="M11" s="12"/>
      <c r="N11" s="12"/>
      <c r="O11" s="13"/>
    </row>
    <row r="12" spans="2:19" ht="20.100000000000001" customHeight="1" x14ac:dyDescent="0.2">
      <c r="B12" s="3"/>
      <c r="C12" s="34"/>
      <c r="D12" s="2" t="s">
        <v>7</v>
      </c>
      <c r="E12" s="108">
        <v>958.22</v>
      </c>
      <c r="F12" s="108"/>
      <c r="G12" s="108"/>
      <c r="H12" s="108"/>
      <c r="I12" s="108"/>
      <c r="J12" s="108"/>
      <c r="K12" s="2"/>
      <c r="L12" s="2"/>
      <c r="M12" s="91"/>
      <c r="N12" s="97"/>
      <c r="O12" s="5"/>
    </row>
    <row r="13" spans="2:19" ht="20.100000000000001" customHeight="1" x14ac:dyDescent="0.2">
      <c r="B13" s="3"/>
      <c r="C13" s="34"/>
      <c r="D13" s="2" t="s">
        <v>8</v>
      </c>
      <c r="E13" s="108">
        <f>AVERAGE(1193+1181.8+1165.2+974.3+1289.2)/5</f>
        <v>1160.7</v>
      </c>
      <c r="F13" s="108"/>
      <c r="G13" s="108"/>
      <c r="H13" s="108"/>
      <c r="I13" s="108"/>
      <c r="J13" s="108"/>
      <c r="K13" s="2"/>
      <c r="L13" s="2"/>
      <c r="M13" s="91"/>
      <c r="N13" s="97"/>
      <c r="O13" s="5"/>
    </row>
    <row r="14" spans="2:19" ht="20.100000000000001" customHeight="1" x14ac:dyDescent="0.2">
      <c r="B14" s="3"/>
      <c r="C14" s="34"/>
      <c r="D14" s="2" t="s">
        <v>9</v>
      </c>
      <c r="E14" s="108" t="s">
        <v>297</v>
      </c>
      <c r="F14" s="108"/>
      <c r="G14" s="108"/>
      <c r="H14" s="108"/>
      <c r="I14" s="108"/>
      <c r="J14" s="108"/>
      <c r="K14" s="2"/>
      <c r="L14" s="2"/>
      <c r="M14" s="91"/>
      <c r="N14" s="97"/>
      <c r="O14" s="5"/>
    </row>
    <row r="15" spans="2:19" ht="20.100000000000001" customHeight="1" x14ac:dyDescent="0.2">
      <c r="B15" s="3"/>
      <c r="C15" s="34"/>
      <c r="D15" s="2" t="s">
        <v>10</v>
      </c>
      <c r="E15" s="123">
        <v>0.03</v>
      </c>
      <c r="F15" s="108"/>
      <c r="G15" s="108"/>
      <c r="H15" s="108"/>
      <c r="I15" s="108"/>
      <c r="J15" s="108"/>
      <c r="K15" s="2"/>
      <c r="L15" s="2"/>
      <c r="M15" s="91"/>
      <c r="N15" s="97"/>
      <c r="O15" s="5"/>
    </row>
    <row r="16" spans="2:19" ht="20.100000000000001" customHeight="1" x14ac:dyDescent="0.2">
      <c r="B16" s="3"/>
      <c r="C16" s="34"/>
      <c r="D16" s="2" t="s">
        <v>40</v>
      </c>
      <c r="E16" s="114" t="s">
        <v>476</v>
      </c>
      <c r="F16" s="114" t="s">
        <v>477</v>
      </c>
      <c r="G16" s="136" t="s">
        <v>478</v>
      </c>
      <c r="H16" s="136"/>
      <c r="I16" s="136"/>
      <c r="J16" s="136"/>
      <c r="K16" s="38"/>
      <c r="L16" s="38"/>
      <c r="M16" s="91"/>
      <c r="N16" s="97"/>
      <c r="O16" s="5"/>
    </row>
    <row r="17" spans="2:15" ht="20.100000000000001" customHeight="1" x14ac:dyDescent="0.2">
      <c r="B17" s="3"/>
      <c r="C17" s="34"/>
      <c r="D17" s="2"/>
      <c r="E17" s="108"/>
      <c r="F17" s="108"/>
      <c r="G17" s="136"/>
      <c r="H17" s="136"/>
      <c r="I17" s="136"/>
      <c r="J17" s="136"/>
      <c r="K17" s="38"/>
      <c r="L17" s="38"/>
      <c r="M17" s="91"/>
      <c r="N17" s="97"/>
      <c r="O17" s="5"/>
    </row>
    <row r="18" spans="2:15" ht="20.100000000000001" customHeight="1" thickBot="1" x14ac:dyDescent="0.25">
      <c r="B18" s="10"/>
      <c r="C18" s="33"/>
      <c r="D18" s="11"/>
      <c r="E18" s="25"/>
      <c r="F18" s="25"/>
      <c r="G18" s="25"/>
      <c r="H18" s="25"/>
      <c r="I18" s="11"/>
      <c r="J18" s="11"/>
      <c r="K18" s="11"/>
      <c r="L18" s="11"/>
      <c r="M18" s="33"/>
      <c r="N18" s="33"/>
      <c r="O18" s="9"/>
    </row>
    <row r="19" spans="2:15" ht="20.100000000000001" customHeight="1" thickBot="1" x14ac:dyDescent="0.25">
      <c r="B19" s="3"/>
      <c r="C19" s="34"/>
      <c r="D19" s="2"/>
      <c r="E19" s="24"/>
      <c r="F19" s="24"/>
      <c r="G19" s="24"/>
      <c r="H19" s="24"/>
      <c r="I19" s="2"/>
      <c r="J19" s="2"/>
      <c r="K19" s="2"/>
      <c r="L19" s="2"/>
      <c r="M19" s="91"/>
      <c r="N19" s="97"/>
      <c r="O19" s="5"/>
    </row>
    <row r="20" spans="2:15" ht="20.100000000000001" customHeight="1" x14ac:dyDescent="0.25">
      <c r="B20" s="19" t="s">
        <v>13</v>
      </c>
      <c r="C20" s="20"/>
      <c r="D20" s="20" t="s">
        <v>101</v>
      </c>
      <c r="E20" s="46"/>
      <c r="F20" s="46"/>
      <c r="G20" s="46"/>
      <c r="H20" s="46"/>
      <c r="I20" s="14"/>
      <c r="J20" s="14"/>
      <c r="K20" s="14"/>
      <c r="L20" s="14"/>
      <c r="M20" s="14"/>
      <c r="N20" s="14"/>
      <c r="O20" s="13"/>
    </row>
    <row r="21" spans="2:15" ht="20.100000000000001" customHeight="1" x14ac:dyDescent="0.2">
      <c r="B21" s="6"/>
      <c r="C21" s="4"/>
      <c r="D21" s="2" t="s">
        <v>11</v>
      </c>
      <c r="E21" s="108">
        <v>3197</v>
      </c>
      <c r="F21" s="44"/>
      <c r="G21" s="44"/>
      <c r="H21" s="44"/>
      <c r="I21" s="4"/>
      <c r="J21" s="4"/>
      <c r="K21" s="4"/>
      <c r="L21" s="4"/>
      <c r="M21" s="4"/>
      <c r="N21" s="4"/>
      <c r="O21" s="5"/>
    </row>
    <row r="22" spans="2:15" ht="20.100000000000001" customHeight="1" x14ac:dyDescent="0.2">
      <c r="B22" s="6"/>
      <c r="C22" s="4"/>
      <c r="D22" s="2" t="s">
        <v>102</v>
      </c>
      <c r="E22" s="108">
        <v>683</v>
      </c>
      <c r="F22" s="44"/>
      <c r="G22" s="44"/>
      <c r="H22" s="44"/>
      <c r="I22" s="4"/>
      <c r="J22" s="4"/>
      <c r="K22" s="4"/>
      <c r="L22" s="4"/>
      <c r="M22" s="4"/>
      <c r="N22" s="4"/>
      <c r="O22" s="5"/>
    </row>
    <row r="23" spans="2:15" ht="20.100000000000001" customHeight="1" x14ac:dyDescent="0.2">
      <c r="B23" s="6"/>
      <c r="C23" s="4"/>
      <c r="D23" s="2" t="s">
        <v>12</v>
      </c>
      <c r="E23" s="108">
        <v>1996</v>
      </c>
      <c r="F23" s="44"/>
      <c r="G23" s="44"/>
      <c r="H23" s="44"/>
      <c r="I23" s="4"/>
      <c r="J23" s="4"/>
      <c r="K23" s="4"/>
      <c r="L23" s="4"/>
      <c r="M23" s="4"/>
      <c r="N23" s="4"/>
      <c r="O23" s="5"/>
    </row>
    <row r="24" spans="2:15" ht="20.100000000000001" customHeight="1" thickBot="1" x14ac:dyDescent="0.25">
      <c r="B24" s="7"/>
      <c r="C24" s="8"/>
      <c r="D24" s="11" t="s">
        <v>35</v>
      </c>
      <c r="E24" s="107">
        <v>13</v>
      </c>
      <c r="F24" s="45"/>
      <c r="G24" s="45"/>
      <c r="H24" s="45"/>
      <c r="I24" s="8"/>
      <c r="J24" s="8"/>
      <c r="K24" s="8"/>
      <c r="L24" s="8"/>
      <c r="M24" s="8"/>
      <c r="N24" s="8"/>
      <c r="O24" s="9"/>
    </row>
    <row r="25" spans="2:15" ht="24.95" customHeight="1" x14ac:dyDescent="0.2">
      <c r="B25" s="21" t="s">
        <v>14</v>
      </c>
      <c r="C25" s="35"/>
      <c r="D25" s="22" t="s">
        <v>103</v>
      </c>
      <c r="E25" s="43"/>
      <c r="F25" s="43"/>
      <c r="G25" s="43"/>
      <c r="H25" s="43"/>
      <c r="I25" s="14"/>
      <c r="J25" s="14"/>
      <c r="K25" s="14"/>
      <c r="L25" s="14"/>
      <c r="M25" s="14"/>
      <c r="N25" s="14"/>
      <c r="O25" s="13"/>
    </row>
    <row r="26" spans="2:15" ht="35.1" customHeight="1" x14ac:dyDescent="0.2">
      <c r="B26" s="6"/>
      <c r="C26" s="4"/>
      <c r="D26" s="2" t="s">
        <v>96</v>
      </c>
      <c r="E26" s="41"/>
      <c r="F26" s="108">
        <v>637</v>
      </c>
      <c r="G26" s="110" t="s">
        <v>309</v>
      </c>
      <c r="H26" s="41"/>
      <c r="I26" s="4"/>
      <c r="J26" s="4"/>
      <c r="K26" s="4"/>
      <c r="L26" s="4"/>
      <c r="M26" s="4"/>
      <c r="N26" s="4"/>
      <c r="O26" s="5"/>
    </row>
    <row r="27" spans="2:15" ht="35.1" customHeight="1" x14ac:dyDescent="0.2">
      <c r="B27" s="6"/>
      <c r="C27" s="4"/>
      <c r="D27" s="2" t="s">
        <v>97</v>
      </c>
      <c r="E27" s="41"/>
      <c r="F27" s="108">
        <v>50</v>
      </c>
      <c r="G27" s="109"/>
      <c r="H27" s="41"/>
      <c r="I27" s="4"/>
      <c r="J27" s="4"/>
      <c r="K27" s="4"/>
      <c r="L27" s="4"/>
      <c r="M27" s="4"/>
      <c r="N27" s="4"/>
      <c r="O27" s="5"/>
    </row>
    <row r="28" spans="2:15" ht="60" customHeight="1" x14ac:dyDescent="0.2">
      <c r="B28" s="6"/>
      <c r="C28" s="4"/>
      <c r="D28" s="2" t="s">
        <v>91</v>
      </c>
      <c r="E28" s="41"/>
      <c r="F28" s="108">
        <v>59</v>
      </c>
      <c r="G28" s="109"/>
      <c r="H28" s="41"/>
      <c r="I28" s="4"/>
      <c r="J28" s="4"/>
      <c r="K28" s="4"/>
      <c r="L28" s="4"/>
      <c r="M28" s="4"/>
      <c r="N28" s="4"/>
      <c r="O28" s="5"/>
    </row>
    <row r="29" spans="2:15" ht="60" customHeight="1" x14ac:dyDescent="0.2">
      <c r="B29" s="6"/>
      <c r="C29" s="4"/>
      <c r="D29" s="2" t="s">
        <v>93</v>
      </c>
      <c r="E29" s="41"/>
      <c r="F29" s="108">
        <v>34.369999999999997</v>
      </c>
      <c r="G29" s="109"/>
      <c r="H29" s="41"/>
      <c r="I29" s="4"/>
      <c r="J29" s="4"/>
      <c r="K29" s="4"/>
      <c r="L29" s="4"/>
      <c r="M29" s="4"/>
      <c r="N29" s="4"/>
      <c r="O29" s="5"/>
    </row>
    <row r="30" spans="2:15" ht="60" customHeight="1" thickBot="1" x14ac:dyDescent="0.25">
      <c r="B30" s="7"/>
      <c r="C30" s="8"/>
      <c r="D30" s="11" t="s">
        <v>92</v>
      </c>
      <c r="E30" s="42"/>
      <c r="F30" s="107">
        <v>66.64</v>
      </c>
      <c r="G30" s="8"/>
      <c r="H30" s="42"/>
      <c r="I30" s="8"/>
      <c r="J30" s="8"/>
      <c r="K30" s="8"/>
      <c r="L30" s="8"/>
      <c r="M30" s="8"/>
      <c r="N30" s="8"/>
      <c r="O30" s="9"/>
    </row>
    <row r="31" spans="2:15" ht="15" thickBot="1" x14ac:dyDescent="0.25">
      <c r="B31" s="6"/>
      <c r="C31" s="4"/>
      <c r="D31" s="4"/>
      <c r="E31" s="47"/>
      <c r="F31" s="47"/>
      <c r="G31" s="47"/>
      <c r="H31" s="47"/>
      <c r="I31" s="4"/>
      <c r="J31" s="4"/>
      <c r="K31" s="4"/>
      <c r="L31" s="4"/>
      <c r="M31" s="4"/>
      <c r="N31" s="4"/>
      <c r="O31" s="5"/>
    </row>
    <row r="32" spans="2:15" ht="20.100000000000001" customHeight="1" x14ac:dyDescent="0.25">
      <c r="B32" s="19" t="s">
        <v>23</v>
      </c>
      <c r="C32" s="20"/>
      <c r="D32" s="20" t="s">
        <v>15</v>
      </c>
      <c r="E32" s="43"/>
      <c r="F32" s="43"/>
      <c r="G32" s="43"/>
      <c r="H32" s="43"/>
      <c r="I32" s="14"/>
      <c r="J32" s="14"/>
      <c r="K32" s="14"/>
      <c r="L32" s="14"/>
      <c r="M32" s="14"/>
      <c r="N32" s="14"/>
      <c r="O32" s="13"/>
    </row>
    <row r="33" spans="2:15" ht="20.100000000000001" customHeight="1" x14ac:dyDescent="0.2">
      <c r="B33" s="6"/>
      <c r="C33" s="4"/>
      <c r="D33" s="2" t="s">
        <v>16</v>
      </c>
      <c r="E33" s="48"/>
      <c r="F33" s="108">
        <v>449.29</v>
      </c>
      <c r="G33" s="48"/>
      <c r="H33" s="48"/>
      <c r="I33" s="4"/>
      <c r="J33" s="4"/>
      <c r="K33" s="4"/>
      <c r="L33" s="4"/>
      <c r="M33" s="4"/>
      <c r="N33" s="4"/>
      <c r="O33" s="5"/>
    </row>
    <row r="34" spans="2:15" ht="20.100000000000001" customHeight="1" x14ac:dyDescent="0.2">
      <c r="B34" s="6"/>
      <c r="C34" s="4"/>
      <c r="D34" s="2" t="s">
        <v>17</v>
      </c>
      <c r="E34" s="48"/>
      <c r="F34" s="108">
        <v>7.25</v>
      </c>
      <c r="G34" s="48"/>
      <c r="H34" s="48"/>
      <c r="I34" s="4"/>
      <c r="J34" s="4"/>
      <c r="K34" s="4"/>
      <c r="L34" s="4"/>
      <c r="M34" s="4"/>
      <c r="N34" s="4"/>
      <c r="O34" s="5"/>
    </row>
    <row r="35" spans="2:15" ht="20.100000000000001" customHeight="1" x14ac:dyDescent="0.2">
      <c r="B35" s="6"/>
      <c r="C35" s="4"/>
      <c r="D35" s="2" t="s">
        <v>18</v>
      </c>
      <c r="E35" s="48"/>
      <c r="F35" s="108">
        <v>3.45</v>
      </c>
      <c r="G35" s="48"/>
      <c r="H35" s="48"/>
      <c r="I35" s="4"/>
      <c r="J35" s="4"/>
      <c r="K35" s="4"/>
      <c r="L35" s="4"/>
      <c r="M35" s="4"/>
      <c r="N35" s="4"/>
      <c r="O35" s="5"/>
    </row>
    <row r="36" spans="2:15" ht="20.100000000000001" customHeight="1" x14ac:dyDescent="0.2">
      <c r="B36" s="6"/>
      <c r="C36" s="4"/>
      <c r="D36" s="2" t="s">
        <v>19</v>
      </c>
      <c r="E36" s="48"/>
      <c r="F36" s="108">
        <v>452.71</v>
      </c>
      <c r="G36" s="48"/>
      <c r="H36" s="48"/>
      <c r="I36" s="4"/>
      <c r="J36" s="4"/>
      <c r="K36" s="4"/>
      <c r="L36" s="4"/>
      <c r="M36" s="4"/>
      <c r="N36" s="4"/>
      <c r="O36" s="5"/>
    </row>
    <row r="37" spans="2:15" ht="20.100000000000001" customHeight="1" x14ac:dyDescent="0.2">
      <c r="B37" s="6"/>
      <c r="C37" s="4"/>
      <c r="D37" s="2" t="s">
        <v>20</v>
      </c>
      <c r="E37" s="48"/>
      <c r="F37" s="108">
        <v>33.33</v>
      </c>
      <c r="G37" s="48"/>
      <c r="H37" s="48"/>
      <c r="I37" s="4"/>
      <c r="J37" s="4"/>
      <c r="K37" s="4"/>
      <c r="L37" s="4"/>
      <c r="M37" s="4"/>
      <c r="N37" s="4"/>
      <c r="O37" s="5"/>
    </row>
    <row r="38" spans="2:15" ht="20.100000000000001" customHeight="1" x14ac:dyDescent="0.2">
      <c r="B38" s="6"/>
      <c r="C38" s="4"/>
      <c r="D38" s="2" t="s">
        <v>21</v>
      </c>
      <c r="E38" s="48"/>
      <c r="F38" s="108">
        <v>4.2</v>
      </c>
      <c r="G38" s="48"/>
      <c r="H38" s="48"/>
      <c r="I38" s="4"/>
      <c r="J38" s="4"/>
      <c r="K38" s="4"/>
      <c r="L38" s="4"/>
      <c r="M38" s="4"/>
      <c r="N38" s="4"/>
      <c r="O38" s="5"/>
    </row>
    <row r="39" spans="2:15" ht="20.100000000000001" customHeight="1" thickBot="1" x14ac:dyDescent="0.25">
      <c r="B39" s="7"/>
      <c r="C39" s="8"/>
      <c r="D39" s="11" t="s">
        <v>22</v>
      </c>
      <c r="E39" s="49"/>
      <c r="F39" s="107">
        <v>7.99</v>
      </c>
      <c r="G39" s="49"/>
      <c r="H39" s="49"/>
      <c r="I39" s="8"/>
      <c r="J39" s="8"/>
      <c r="K39" s="8"/>
      <c r="L39" s="8"/>
      <c r="M39" s="8"/>
      <c r="N39" s="8"/>
      <c r="O39" s="9"/>
    </row>
    <row r="40" spans="2:15" ht="15" thickBot="1" x14ac:dyDescent="0.25">
      <c r="B40" s="6"/>
      <c r="C40" s="4"/>
      <c r="D40" s="4"/>
      <c r="E40" s="47"/>
      <c r="F40" s="47"/>
      <c r="G40" s="47"/>
      <c r="H40" s="47"/>
      <c r="I40" s="4"/>
      <c r="J40" s="4"/>
      <c r="K40" s="4"/>
      <c r="L40" s="4"/>
      <c r="M40" s="4"/>
      <c r="N40" s="4"/>
      <c r="O40" s="5"/>
    </row>
    <row r="41" spans="2:15" ht="15" x14ac:dyDescent="0.25">
      <c r="B41" s="19" t="s">
        <v>28</v>
      </c>
      <c r="C41" s="20"/>
      <c r="D41" s="20" t="s">
        <v>24</v>
      </c>
      <c r="E41" s="43"/>
      <c r="F41" s="43"/>
      <c r="G41" s="43"/>
      <c r="H41" s="43"/>
      <c r="I41" s="14"/>
      <c r="J41" s="14"/>
      <c r="K41" s="14"/>
      <c r="L41" s="14"/>
      <c r="M41" s="14"/>
      <c r="N41" s="14"/>
      <c r="O41" s="13"/>
    </row>
    <row r="42" spans="2:15" ht="20.100000000000001" customHeight="1" x14ac:dyDescent="0.2">
      <c r="B42" s="6"/>
      <c r="C42" s="4"/>
      <c r="D42" s="2" t="s">
        <v>25</v>
      </c>
      <c r="E42" s="48"/>
      <c r="F42" s="108">
        <v>452.71</v>
      </c>
      <c r="G42" s="48"/>
      <c r="H42" s="48"/>
      <c r="I42" s="4"/>
      <c r="J42" s="4"/>
      <c r="K42" s="4"/>
      <c r="L42" s="4"/>
      <c r="M42" s="4"/>
      <c r="N42" s="4"/>
      <c r="O42" s="5"/>
    </row>
    <row r="43" spans="2:15" ht="20.100000000000001" customHeight="1" x14ac:dyDescent="0.2">
      <c r="B43" s="6"/>
      <c r="C43" s="4"/>
      <c r="D43" s="2" t="s">
        <v>26</v>
      </c>
      <c r="E43" s="41"/>
      <c r="F43" s="124">
        <v>121.68199999999999</v>
      </c>
      <c r="G43" s="41"/>
      <c r="H43" s="41"/>
      <c r="I43" s="4"/>
      <c r="J43" s="4"/>
      <c r="K43" s="4"/>
      <c r="L43" s="4"/>
      <c r="M43" s="4"/>
      <c r="N43" s="4"/>
      <c r="O43" s="5"/>
    </row>
    <row r="44" spans="2:15" ht="20.100000000000001" customHeight="1" x14ac:dyDescent="0.2">
      <c r="B44" s="6"/>
      <c r="C44" s="4"/>
      <c r="D44" s="2" t="s">
        <v>34</v>
      </c>
      <c r="E44" s="41"/>
      <c r="F44" s="124">
        <v>212.94349999999997</v>
      </c>
      <c r="G44" s="41"/>
      <c r="H44" s="41"/>
      <c r="I44" s="4"/>
      <c r="J44" s="4"/>
      <c r="K44" s="4"/>
      <c r="L44" s="4"/>
      <c r="M44" s="4"/>
      <c r="N44" s="4"/>
      <c r="O44" s="5"/>
    </row>
    <row r="45" spans="2:15" ht="20.100000000000001" customHeight="1" x14ac:dyDescent="0.2">
      <c r="B45" s="6"/>
      <c r="C45" s="4"/>
      <c r="D45" s="2" t="s">
        <v>108</v>
      </c>
      <c r="E45" s="41"/>
      <c r="F45" s="124">
        <v>273.78449999999998</v>
      </c>
      <c r="G45" s="41"/>
      <c r="H45" s="41"/>
      <c r="I45" s="4"/>
      <c r="J45" s="4"/>
      <c r="K45" s="4"/>
      <c r="L45" s="4"/>
      <c r="M45" s="4"/>
      <c r="N45" s="4"/>
      <c r="O45" s="5"/>
    </row>
    <row r="46" spans="2:15" ht="20.100000000000001" customHeight="1" thickBot="1" x14ac:dyDescent="0.25">
      <c r="B46" s="7"/>
      <c r="C46" s="8"/>
      <c r="D46" s="11" t="s">
        <v>27</v>
      </c>
      <c r="E46" s="42"/>
      <c r="F46" s="107">
        <v>2150</v>
      </c>
      <c r="G46" s="42"/>
      <c r="H46" s="42"/>
      <c r="I46" s="8"/>
      <c r="J46" s="8"/>
      <c r="K46" s="8"/>
      <c r="L46" s="8"/>
      <c r="M46" s="8"/>
      <c r="N46" s="8"/>
      <c r="O46" s="9"/>
    </row>
    <row r="47" spans="2:15" ht="15" thickBot="1" x14ac:dyDescent="0.25">
      <c r="B47" s="6"/>
      <c r="C47" s="4"/>
      <c r="D47" s="4"/>
      <c r="E47" s="26"/>
      <c r="F47" s="26"/>
      <c r="G47" s="26"/>
      <c r="H47" s="26"/>
      <c r="I47" s="4"/>
      <c r="J47" s="4"/>
      <c r="K47" s="4"/>
      <c r="L47" s="4"/>
      <c r="M47" s="4"/>
      <c r="N47" s="4"/>
      <c r="O47" s="5"/>
    </row>
    <row r="48" spans="2:15" ht="15" x14ac:dyDescent="0.25">
      <c r="B48" s="19" t="s">
        <v>36</v>
      </c>
      <c r="C48" s="20"/>
      <c r="D48" s="20" t="s">
        <v>116</v>
      </c>
      <c r="E48" s="29"/>
      <c r="F48" s="29"/>
      <c r="G48" s="29"/>
      <c r="H48" s="29"/>
      <c r="I48" s="14"/>
      <c r="J48" s="14"/>
      <c r="K48" s="14"/>
      <c r="L48" s="14"/>
      <c r="M48" s="14"/>
      <c r="N48" s="14"/>
      <c r="O48" s="13"/>
    </row>
    <row r="49" spans="2:15" ht="20.100000000000001" customHeight="1" x14ac:dyDescent="0.2">
      <c r="B49" s="6"/>
      <c r="C49" s="4"/>
      <c r="D49" s="2" t="s">
        <v>107</v>
      </c>
      <c r="E49" s="41" t="s">
        <v>296</v>
      </c>
      <c r="F49" s="114" t="s">
        <v>479</v>
      </c>
      <c r="G49" s="41"/>
      <c r="H49" s="41"/>
      <c r="I49" s="4"/>
      <c r="J49" s="4"/>
      <c r="K49" s="4"/>
      <c r="L49" s="4"/>
      <c r="M49" s="4"/>
      <c r="N49" s="4"/>
      <c r="O49" s="5"/>
    </row>
    <row r="50" spans="2:15" ht="20.100000000000001" customHeight="1" x14ac:dyDescent="0.2">
      <c r="B50" s="6"/>
      <c r="C50" s="4"/>
      <c r="D50" s="2" t="s">
        <v>45</v>
      </c>
      <c r="E50" s="41"/>
      <c r="F50" s="114" t="s">
        <v>481</v>
      </c>
      <c r="G50" s="41"/>
      <c r="H50" s="41"/>
      <c r="I50" s="4"/>
      <c r="J50" s="4"/>
      <c r="K50" s="4"/>
      <c r="L50" s="4"/>
      <c r="M50" s="4"/>
      <c r="N50" s="4"/>
      <c r="O50" s="5"/>
    </row>
    <row r="51" spans="2:15" ht="20.100000000000001" customHeight="1" x14ac:dyDescent="0.2">
      <c r="B51" s="6"/>
      <c r="C51" s="4"/>
      <c r="D51" s="2" t="s">
        <v>46</v>
      </c>
      <c r="E51" s="41"/>
      <c r="F51" s="114" t="s">
        <v>480</v>
      </c>
      <c r="G51" s="41"/>
      <c r="H51" s="41"/>
      <c r="I51" s="4"/>
      <c r="J51" s="4"/>
      <c r="K51" s="4"/>
      <c r="L51" s="4"/>
      <c r="M51" s="4"/>
      <c r="N51" s="4"/>
      <c r="O51" s="5"/>
    </row>
    <row r="52" spans="2:15" ht="20.100000000000001" customHeight="1" thickBot="1" x14ac:dyDescent="0.25">
      <c r="B52" s="7"/>
      <c r="C52" s="8"/>
      <c r="D52" s="8"/>
      <c r="E52" s="30"/>
      <c r="F52" s="30"/>
      <c r="G52" s="30"/>
      <c r="H52" s="30"/>
      <c r="I52" s="8"/>
      <c r="J52" s="8"/>
      <c r="K52" s="8"/>
      <c r="L52" s="8"/>
      <c r="M52" s="8"/>
      <c r="N52" s="8"/>
      <c r="O52" s="9"/>
    </row>
    <row r="53" spans="2:15" ht="15" thickBot="1" x14ac:dyDescent="0.25">
      <c r="B53" s="6"/>
      <c r="C53" s="4"/>
      <c r="D53" s="4"/>
      <c r="E53" s="26"/>
      <c r="F53" s="26"/>
      <c r="G53" s="26"/>
      <c r="H53" s="26"/>
      <c r="I53" s="4"/>
      <c r="J53" s="4"/>
      <c r="K53" s="4"/>
      <c r="L53" s="4"/>
      <c r="M53" s="4"/>
      <c r="N53" s="4"/>
      <c r="O53" s="5"/>
    </row>
    <row r="54" spans="2:15" ht="15" x14ac:dyDescent="0.2">
      <c r="B54" s="17" t="s">
        <v>43</v>
      </c>
      <c r="C54" s="18"/>
      <c r="D54" s="18" t="s">
        <v>41</v>
      </c>
      <c r="E54" s="27"/>
      <c r="F54" s="27"/>
      <c r="G54" s="27"/>
      <c r="H54" s="27"/>
      <c r="I54" s="12"/>
      <c r="J54" s="12"/>
      <c r="K54" s="12"/>
      <c r="L54" s="12"/>
      <c r="M54" s="12"/>
      <c r="N54" s="12"/>
      <c r="O54" s="13"/>
    </row>
    <row r="55" spans="2:15" ht="30" customHeight="1" x14ac:dyDescent="0.2">
      <c r="B55" s="3"/>
      <c r="C55" s="34"/>
      <c r="D55" s="2" t="s">
        <v>104</v>
      </c>
      <c r="E55" s="123">
        <v>0.48</v>
      </c>
      <c r="F55" s="31"/>
      <c r="G55" s="31"/>
      <c r="H55" s="31"/>
      <c r="I55" s="2"/>
      <c r="J55" s="2"/>
      <c r="K55" s="2"/>
      <c r="L55" s="2"/>
      <c r="M55" s="91"/>
      <c r="N55" s="97"/>
      <c r="O55" s="5"/>
    </row>
    <row r="56" spans="2:15" ht="30" customHeight="1" x14ac:dyDescent="0.2">
      <c r="B56" s="3"/>
      <c r="C56" s="34"/>
      <c r="D56" s="2" t="s">
        <v>105</v>
      </c>
      <c r="E56" s="123">
        <v>0.06</v>
      </c>
      <c r="F56" s="31"/>
      <c r="G56" s="31"/>
      <c r="H56" s="31"/>
      <c r="I56" s="2"/>
      <c r="J56" s="2"/>
      <c r="K56" s="2"/>
      <c r="L56" s="2"/>
      <c r="M56" s="91"/>
      <c r="N56" s="97"/>
      <c r="O56" s="5"/>
    </row>
    <row r="57" spans="2:15" ht="30" customHeight="1" x14ac:dyDescent="0.2">
      <c r="B57" s="3"/>
      <c r="C57" s="34"/>
      <c r="D57" s="2" t="s">
        <v>106</v>
      </c>
      <c r="E57" s="123">
        <v>0.43</v>
      </c>
      <c r="F57" s="31"/>
      <c r="G57" s="31"/>
      <c r="H57" s="31"/>
      <c r="I57" s="2"/>
      <c r="J57" s="2"/>
      <c r="K57" s="2"/>
      <c r="L57" s="2"/>
      <c r="M57" s="91"/>
      <c r="N57" s="97"/>
      <c r="O57" s="5"/>
    </row>
    <row r="58" spans="2:15" x14ac:dyDescent="0.2">
      <c r="B58" s="3"/>
      <c r="C58" s="34"/>
      <c r="D58" s="2" t="s">
        <v>98</v>
      </c>
      <c r="E58" s="123">
        <v>0.03</v>
      </c>
      <c r="F58" s="31"/>
      <c r="G58" s="31"/>
      <c r="H58" s="31"/>
      <c r="I58" s="2"/>
      <c r="J58" s="2"/>
      <c r="K58" s="2"/>
      <c r="L58" s="2"/>
      <c r="M58" s="91"/>
      <c r="N58" s="97"/>
      <c r="O58" s="5"/>
    </row>
    <row r="59" spans="2:15" x14ac:dyDescent="0.2">
      <c r="B59" s="3"/>
      <c r="C59" s="34"/>
      <c r="D59" s="2" t="s">
        <v>42</v>
      </c>
      <c r="E59" s="123"/>
      <c r="F59" s="31"/>
      <c r="G59" s="31"/>
      <c r="H59" s="31"/>
      <c r="I59" s="2"/>
      <c r="J59" s="2"/>
      <c r="K59" s="2"/>
      <c r="L59" s="2"/>
      <c r="M59" s="91"/>
      <c r="N59" s="97"/>
      <c r="O59" s="5"/>
    </row>
    <row r="60" spans="2:15" ht="15" thickBot="1" x14ac:dyDescent="0.25">
      <c r="B60" s="7"/>
      <c r="C60" s="8"/>
      <c r="D60" s="8"/>
      <c r="E60" s="8"/>
      <c r="F60" s="30"/>
      <c r="G60" s="30"/>
      <c r="H60" s="30"/>
      <c r="I60" s="8"/>
      <c r="J60" s="8"/>
      <c r="K60" s="8"/>
      <c r="L60" s="8"/>
      <c r="M60" s="8"/>
      <c r="N60" s="8"/>
      <c r="O60" s="9"/>
    </row>
    <row r="61" spans="2:15" ht="30" customHeight="1" x14ac:dyDescent="0.25">
      <c r="B61" s="19" t="s">
        <v>44</v>
      </c>
      <c r="C61" s="20"/>
      <c r="D61" s="20" t="s">
        <v>29</v>
      </c>
      <c r="E61" s="28"/>
      <c r="F61" s="28"/>
      <c r="G61" s="28"/>
      <c r="H61" s="28"/>
      <c r="I61" s="14"/>
      <c r="J61" s="14"/>
      <c r="K61" s="14"/>
      <c r="L61" s="14"/>
      <c r="M61" s="14"/>
      <c r="N61" s="14"/>
      <c r="O61" s="13"/>
    </row>
    <row r="62" spans="2:15" ht="30" customHeight="1" x14ac:dyDescent="0.2">
      <c r="B62" s="6"/>
      <c r="C62" s="4"/>
      <c r="D62" s="34" t="s">
        <v>111</v>
      </c>
      <c r="E62" s="114">
        <v>158.26499999999999</v>
      </c>
      <c r="F62" s="41"/>
      <c r="G62" s="41"/>
      <c r="H62" s="41"/>
      <c r="I62" s="4"/>
      <c r="J62" s="4"/>
      <c r="K62" s="4"/>
      <c r="L62" s="4"/>
      <c r="M62" s="4"/>
      <c r="N62" s="4"/>
      <c r="O62" s="5"/>
    </row>
    <row r="63" spans="2:15" ht="39.950000000000003" customHeight="1" x14ac:dyDescent="0.2">
      <c r="B63" s="6"/>
      <c r="C63" s="4"/>
      <c r="D63" s="34" t="s">
        <v>112</v>
      </c>
      <c r="E63" s="114">
        <v>116.57</v>
      </c>
      <c r="F63" s="41"/>
      <c r="G63" s="41"/>
      <c r="H63" s="41"/>
      <c r="I63" s="4"/>
      <c r="J63" s="4"/>
      <c r="K63" s="4"/>
      <c r="L63" s="4"/>
      <c r="M63" s="4"/>
      <c r="N63" s="4"/>
      <c r="O63" s="5"/>
    </row>
    <row r="64" spans="2:15" ht="33.75" customHeight="1" thickBot="1" x14ac:dyDescent="0.25">
      <c r="B64" s="6"/>
      <c r="C64" s="4"/>
      <c r="D64" s="34" t="s">
        <v>113</v>
      </c>
      <c r="E64" s="107">
        <f>E62-E63</f>
        <v>41.694999999999993</v>
      </c>
      <c r="F64" s="41"/>
      <c r="G64" s="41"/>
      <c r="H64" s="41"/>
      <c r="I64" s="4"/>
      <c r="J64" s="4"/>
      <c r="K64" s="4"/>
      <c r="L64" s="4"/>
      <c r="M64" s="4"/>
      <c r="N64" s="4"/>
      <c r="O64" s="5"/>
    </row>
    <row r="65" spans="2:15" ht="27.75" customHeight="1" x14ac:dyDescent="0.2">
      <c r="B65" s="6"/>
      <c r="C65" s="52"/>
      <c r="D65" s="53" t="s">
        <v>239</v>
      </c>
      <c r="E65" s="48">
        <v>31.62</v>
      </c>
      <c r="F65" s="90"/>
      <c r="G65" s="90"/>
      <c r="H65" s="90"/>
      <c r="I65" s="4"/>
      <c r="J65" s="4"/>
      <c r="K65" s="4"/>
      <c r="L65" s="4"/>
      <c r="M65" s="4"/>
      <c r="N65" s="4"/>
      <c r="O65" s="5"/>
    </row>
    <row r="66" spans="2:15" ht="27" customHeight="1" thickBot="1" x14ac:dyDescent="0.25">
      <c r="B66" s="7"/>
      <c r="C66" s="54"/>
      <c r="D66" s="55" t="s">
        <v>240</v>
      </c>
      <c r="E66" s="125">
        <f>E65/E64</f>
        <v>0.7583643122676581</v>
      </c>
      <c r="F66" s="75"/>
      <c r="G66" s="75"/>
      <c r="H66" s="75"/>
      <c r="I66" s="8"/>
      <c r="J66" s="8"/>
      <c r="K66" s="8"/>
      <c r="L66" s="8"/>
      <c r="M66" s="8"/>
      <c r="N66" s="8"/>
      <c r="O66" s="9"/>
    </row>
    <row r="67" spans="2:15" ht="60" customHeight="1" x14ac:dyDescent="0.25">
      <c r="B67" s="50" t="s">
        <v>109</v>
      </c>
      <c r="C67" s="51"/>
      <c r="D67" s="51" t="s">
        <v>37</v>
      </c>
      <c r="E67" s="47"/>
      <c r="F67" s="47"/>
      <c r="G67" s="47"/>
      <c r="H67" s="47"/>
      <c r="I67" s="4"/>
      <c r="J67" s="4"/>
      <c r="K67" s="4"/>
      <c r="L67" s="4"/>
      <c r="M67" s="4"/>
      <c r="N67" s="4"/>
      <c r="O67" s="5"/>
    </row>
    <row r="68" spans="2:15" x14ac:dyDescent="0.2">
      <c r="B68" s="6"/>
      <c r="C68" s="4"/>
      <c r="D68" s="4"/>
      <c r="E68" s="47"/>
      <c r="F68" s="47"/>
      <c r="G68" s="47"/>
      <c r="H68" s="47"/>
      <c r="I68" s="4"/>
      <c r="J68" s="4"/>
      <c r="K68" s="4"/>
      <c r="L68" s="4"/>
      <c r="M68" s="4"/>
      <c r="N68" s="4"/>
      <c r="O68" s="5"/>
    </row>
    <row r="69" spans="2:15" x14ac:dyDescent="0.2">
      <c r="B69" s="6"/>
      <c r="C69" s="4"/>
      <c r="D69" s="2" t="s">
        <v>99</v>
      </c>
      <c r="E69" s="76"/>
      <c r="F69" s="114">
        <v>136.74</v>
      </c>
      <c r="G69" s="76"/>
      <c r="H69" s="76"/>
      <c r="I69" s="4"/>
      <c r="J69" s="4"/>
      <c r="K69" s="4"/>
      <c r="L69" s="4"/>
      <c r="M69" s="4"/>
      <c r="N69" s="4"/>
      <c r="O69" s="5"/>
    </row>
    <row r="70" spans="2:15" ht="35.25" customHeight="1" x14ac:dyDescent="0.2">
      <c r="B70" s="6"/>
      <c r="C70" s="4"/>
      <c r="D70" s="2" t="s">
        <v>38</v>
      </c>
      <c r="E70" s="76"/>
      <c r="F70" s="114">
        <v>134.6</v>
      </c>
      <c r="G70" s="76"/>
      <c r="H70" s="76"/>
      <c r="I70" s="4"/>
      <c r="J70" s="4"/>
      <c r="K70" s="4"/>
      <c r="L70" s="4"/>
      <c r="M70" s="4"/>
      <c r="N70" s="4"/>
      <c r="O70" s="5"/>
    </row>
    <row r="71" spans="2:15" ht="39" customHeight="1" thickBot="1" x14ac:dyDescent="0.25">
      <c r="B71" s="7"/>
      <c r="C71" s="8"/>
      <c r="D71" s="11" t="s">
        <v>288</v>
      </c>
      <c r="E71" s="77" t="s">
        <v>296</v>
      </c>
      <c r="F71" s="126" t="s">
        <v>482</v>
      </c>
      <c r="G71" s="77"/>
      <c r="H71" s="77"/>
      <c r="I71" s="8"/>
      <c r="J71" s="8"/>
      <c r="K71" s="8"/>
      <c r="L71" s="8"/>
      <c r="M71" s="8"/>
      <c r="N71" s="8"/>
      <c r="O71" s="9"/>
    </row>
    <row r="72" spans="2:15" ht="15" thickBot="1" x14ac:dyDescent="0.25">
      <c r="B72" s="6"/>
      <c r="C72" s="4"/>
      <c r="D72" s="4"/>
      <c r="E72" s="26"/>
      <c r="F72" s="26"/>
      <c r="G72" s="26"/>
      <c r="H72" s="26"/>
      <c r="I72" s="4"/>
      <c r="J72" s="4"/>
      <c r="K72" s="4"/>
      <c r="L72" s="4"/>
      <c r="M72" s="4"/>
      <c r="N72" s="4"/>
      <c r="O72" s="5"/>
    </row>
    <row r="73" spans="2:15" ht="15" x14ac:dyDescent="0.25">
      <c r="B73" s="23" t="s">
        <v>110</v>
      </c>
      <c r="C73" s="36"/>
      <c r="D73" s="132" t="s">
        <v>30</v>
      </c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4"/>
    </row>
    <row r="74" spans="2:15" s="95" customFormat="1" ht="60" customHeight="1" x14ac:dyDescent="0.25">
      <c r="B74" s="156" t="s">
        <v>117</v>
      </c>
      <c r="C74" s="157" t="s">
        <v>39</v>
      </c>
      <c r="D74" s="158" t="s">
        <v>290</v>
      </c>
      <c r="E74" s="157" t="s">
        <v>31</v>
      </c>
      <c r="F74" s="159" t="s">
        <v>114</v>
      </c>
      <c r="G74" s="160"/>
      <c r="H74" s="160"/>
      <c r="I74" s="161" t="s">
        <v>32</v>
      </c>
      <c r="J74" s="161" t="s">
        <v>287</v>
      </c>
      <c r="K74" s="161" t="s">
        <v>115</v>
      </c>
      <c r="L74" s="161" t="s">
        <v>33</v>
      </c>
      <c r="M74" s="162" t="s">
        <v>289</v>
      </c>
      <c r="N74" s="163"/>
      <c r="O74" s="164" t="s">
        <v>100</v>
      </c>
    </row>
    <row r="75" spans="2:15" s="95" customFormat="1" ht="36" customHeight="1" x14ac:dyDescent="0.25">
      <c r="B75" s="156"/>
      <c r="C75" s="157"/>
      <c r="D75" s="165"/>
      <c r="E75" s="157"/>
      <c r="F75" s="161" t="s">
        <v>291</v>
      </c>
      <c r="G75" s="161" t="s">
        <v>292</v>
      </c>
      <c r="H75" s="161" t="s">
        <v>293</v>
      </c>
      <c r="I75" s="161" t="s">
        <v>286</v>
      </c>
      <c r="J75" s="161" t="s">
        <v>286</v>
      </c>
      <c r="K75" s="161" t="s">
        <v>285</v>
      </c>
      <c r="L75" s="161" t="s">
        <v>280</v>
      </c>
      <c r="M75" s="161" t="s">
        <v>284</v>
      </c>
      <c r="N75" s="166"/>
      <c r="O75" s="167"/>
    </row>
    <row r="76" spans="2:15" ht="15" customHeight="1" x14ac:dyDescent="0.2">
      <c r="B76" s="140" t="s">
        <v>118</v>
      </c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2"/>
    </row>
    <row r="77" spans="2:15" ht="15" customHeight="1" x14ac:dyDescent="0.25">
      <c r="B77" s="15">
        <v>1</v>
      </c>
      <c r="C77" s="100" t="s">
        <v>445</v>
      </c>
      <c r="D77" s="100" t="s">
        <v>310</v>
      </c>
      <c r="E77" s="168">
        <v>1</v>
      </c>
      <c r="F77" s="168">
        <v>10</v>
      </c>
      <c r="G77" s="168">
        <v>10</v>
      </c>
      <c r="H77" s="168">
        <v>3</v>
      </c>
      <c r="I77" s="117">
        <v>0.56618639999999998</v>
      </c>
      <c r="J77" s="115">
        <v>0.42833529999999997</v>
      </c>
      <c r="K77" s="101">
        <v>225</v>
      </c>
      <c r="L77" s="169">
        <v>0.75</v>
      </c>
      <c r="M77" s="100">
        <v>22.343599000000001</v>
      </c>
      <c r="N77" s="100">
        <v>82.227986000000001</v>
      </c>
      <c r="O77" s="128">
        <v>1</v>
      </c>
    </row>
    <row r="78" spans="2:15" ht="15" customHeight="1" x14ac:dyDescent="0.25">
      <c r="B78" s="15">
        <v>2</v>
      </c>
      <c r="C78" s="100" t="s">
        <v>445</v>
      </c>
      <c r="D78" s="100" t="s">
        <v>311</v>
      </c>
      <c r="E78" s="168">
        <v>1</v>
      </c>
      <c r="F78" s="168">
        <v>10</v>
      </c>
      <c r="G78" s="168">
        <v>10</v>
      </c>
      <c r="H78" s="168">
        <v>3</v>
      </c>
      <c r="I78" s="117">
        <v>0.56618639999999998</v>
      </c>
      <c r="J78" s="115">
        <v>0.42833529999999997</v>
      </c>
      <c r="K78" s="101">
        <v>225</v>
      </c>
      <c r="L78" s="169">
        <v>0.75</v>
      </c>
      <c r="M78" s="100">
        <v>22.343826</v>
      </c>
      <c r="N78" s="100">
        <v>82.228859999999997</v>
      </c>
      <c r="O78" s="128">
        <v>1</v>
      </c>
    </row>
    <row r="79" spans="2:15" ht="15" customHeight="1" x14ac:dyDescent="0.25">
      <c r="B79" s="15">
        <v>3</v>
      </c>
      <c r="C79" s="100" t="s">
        <v>445</v>
      </c>
      <c r="D79" s="100" t="s">
        <v>312</v>
      </c>
      <c r="E79" s="168">
        <v>1</v>
      </c>
      <c r="F79" s="168">
        <v>10</v>
      </c>
      <c r="G79" s="168">
        <v>10</v>
      </c>
      <c r="H79" s="168">
        <v>3</v>
      </c>
      <c r="I79" s="117">
        <v>0.56618639999999998</v>
      </c>
      <c r="J79" s="115">
        <v>0.42833529999999997</v>
      </c>
      <c r="K79" s="101">
        <v>225</v>
      </c>
      <c r="L79" s="169">
        <v>0.75</v>
      </c>
      <c r="M79" s="100">
        <v>22.36975</v>
      </c>
      <c r="N79" s="100">
        <v>82.245935000000003</v>
      </c>
      <c r="O79" s="128">
        <v>1</v>
      </c>
    </row>
    <row r="80" spans="2:15" ht="15" customHeight="1" x14ac:dyDescent="0.25">
      <c r="B80" s="15">
        <v>4</v>
      </c>
      <c r="C80" s="100" t="s">
        <v>445</v>
      </c>
      <c r="D80" s="100" t="s">
        <v>313</v>
      </c>
      <c r="E80" s="168">
        <v>1</v>
      </c>
      <c r="F80" s="168">
        <v>10</v>
      </c>
      <c r="G80" s="168">
        <v>10</v>
      </c>
      <c r="H80" s="168">
        <v>3</v>
      </c>
      <c r="I80" s="117">
        <v>0.56618639999999998</v>
      </c>
      <c r="J80" s="115">
        <v>0.42833529999999997</v>
      </c>
      <c r="K80" s="101">
        <v>225</v>
      </c>
      <c r="L80" s="169">
        <v>0.75</v>
      </c>
      <c r="M80" s="100">
        <v>22.343605</v>
      </c>
      <c r="N80" s="100">
        <v>82.227993999999995</v>
      </c>
      <c r="O80" s="128">
        <v>1</v>
      </c>
    </row>
    <row r="81" spans="2:15" ht="15" customHeight="1" x14ac:dyDescent="0.25">
      <c r="B81" s="15">
        <v>5</v>
      </c>
      <c r="C81" s="100" t="s">
        <v>445</v>
      </c>
      <c r="D81" s="100" t="s">
        <v>314</v>
      </c>
      <c r="E81" s="168">
        <v>1</v>
      </c>
      <c r="F81" s="168">
        <v>10</v>
      </c>
      <c r="G81" s="168">
        <v>10</v>
      </c>
      <c r="H81" s="168">
        <v>3</v>
      </c>
      <c r="I81" s="117">
        <v>0.56618639999999998</v>
      </c>
      <c r="J81" s="115">
        <v>0.42833529999999997</v>
      </c>
      <c r="K81" s="101">
        <v>225</v>
      </c>
      <c r="L81" s="169">
        <v>0.75</v>
      </c>
      <c r="M81" s="100">
        <v>22.343830000000001</v>
      </c>
      <c r="N81" s="100">
        <v>82.228854999999996</v>
      </c>
      <c r="O81" s="128">
        <v>1</v>
      </c>
    </row>
    <row r="82" spans="2:15" ht="15" customHeight="1" x14ac:dyDescent="0.25">
      <c r="B82" s="15">
        <v>6</v>
      </c>
      <c r="C82" s="100" t="s">
        <v>299</v>
      </c>
      <c r="D82" s="100" t="s">
        <v>314</v>
      </c>
      <c r="E82" s="168">
        <v>1</v>
      </c>
      <c r="F82" s="168">
        <v>10</v>
      </c>
      <c r="G82" s="168">
        <v>10</v>
      </c>
      <c r="H82" s="168">
        <v>3</v>
      </c>
      <c r="I82" s="117">
        <v>0.43667448146294757</v>
      </c>
      <c r="J82" s="115">
        <v>0.32939934468000021</v>
      </c>
      <c r="K82" s="101">
        <v>173</v>
      </c>
      <c r="L82" s="169">
        <v>0.75</v>
      </c>
      <c r="M82" s="100">
        <v>22.36974</v>
      </c>
      <c r="N82" s="100">
        <v>82.245934000000005</v>
      </c>
      <c r="O82" s="128">
        <v>1</v>
      </c>
    </row>
    <row r="83" spans="2:15" ht="15" customHeight="1" x14ac:dyDescent="0.25">
      <c r="B83" s="15">
        <v>7</v>
      </c>
      <c r="C83" s="100" t="s">
        <v>445</v>
      </c>
      <c r="D83" s="100" t="s">
        <v>315</v>
      </c>
      <c r="E83" s="168">
        <v>1</v>
      </c>
      <c r="F83" s="168">
        <v>10</v>
      </c>
      <c r="G83" s="168">
        <v>10</v>
      </c>
      <c r="H83" s="168">
        <v>3</v>
      </c>
      <c r="I83" s="117">
        <v>0.56618639999999998</v>
      </c>
      <c r="J83" s="115">
        <v>0.42833529999999997</v>
      </c>
      <c r="K83" s="101">
        <v>225</v>
      </c>
      <c r="L83" s="169">
        <v>0.75</v>
      </c>
      <c r="M83" s="100">
        <v>22.366782000000001</v>
      </c>
      <c r="N83" s="100">
        <v>82.230941999999999</v>
      </c>
      <c r="O83" s="128">
        <v>1</v>
      </c>
    </row>
    <row r="84" spans="2:15" ht="15" customHeight="1" x14ac:dyDescent="0.25">
      <c r="B84" s="15">
        <v>8</v>
      </c>
      <c r="C84" s="100" t="s">
        <v>445</v>
      </c>
      <c r="D84" s="100" t="s">
        <v>316</v>
      </c>
      <c r="E84" s="168">
        <v>1</v>
      </c>
      <c r="F84" s="168">
        <v>10</v>
      </c>
      <c r="G84" s="168">
        <v>10</v>
      </c>
      <c r="H84" s="168">
        <v>3</v>
      </c>
      <c r="I84" s="117">
        <v>0.56618639999999998</v>
      </c>
      <c r="J84" s="115">
        <v>0.42833529999999997</v>
      </c>
      <c r="K84" s="101">
        <v>225</v>
      </c>
      <c r="L84" s="169">
        <v>0.75</v>
      </c>
      <c r="M84" s="100">
        <v>22.360158999999999</v>
      </c>
      <c r="N84" s="100">
        <v>82.240879000000007</v>
      </c>
      <c r="O84" s="128">
        <v>1</v>
      </c>
    </row>
    <row r="85" spans="2:15" ht="15" customHeight="1" x14ac:dyDescent="0.25">
      <c r="B85" s="15">
        <v>9</v>
      </c>
      <c r="C85" s="100" t="s">
        <v>445</v>
      </c>
      <c r="D85" s="100" t="s">
        <v>316</v>
      </c>
      <c r="E85" s="168">
        <v>1</v>
      </c>
      <c r="F85" s="168">
        <v>10</v>
      </c>
      <c r="G85" s="168">
        <v>10</v>
      </c>
      <c r="H85" s="168">
        <v>3</v>
      </c>
      <c r="I85" s="117">
        <v>0.56618639999999998</v>
      </c>
      <c r="J85" s="115">
        <v>0.42833529999999997</v>
      </c>
      <c r="K85" s="101">
        <v>225</v>
      </c>
      <c r="L85" s="169">
        <v>0.75</v>
      </c>
      <c r="M85" s="100">
        <v>22.365051999999999</v>
      </c>
      <c r="N85" s="100">
        <v>82.233199999999997</v>
      </c>
      <c r="O85" s="128">
        <v>1</v>
      </c>
    </row>
    <row r="86" spans="2:15" ht="15" customHeight="1" x14ac:dyDescent="0.25">
      <c r="B86" s="15">
        <v>10</v>
      </c>
      <c r="C86" s="100" t="s">
        <v>445</v>
      </c>
      <c r="D86" s="100" t="s">
        <v>317</v>
      </c>
      <c r="E86" s="168">
        <v>1</v>
      </c>
      <c r="F86" s="168">
        <v>10</v>
      </c>
      <c r="G86" s="168">
        <v>10</v>
      </c>
      <c r="H86" s="168">
        <v>3</v>
      </c>
      <c r="I86" s="117">
        <v>0.56618639999999998</v>
      </c>
      <c r="J86" s="115">
        <v>0.42833529999999997</v>
      </c>
      <c r="K86" s="101">
        <v>225</v>
      </c>
      <c r="L86" s="169">
        <v>0.75</v>
      </c>
      <c r="M86" s="100">
        <v>22.340606999999999</v>
      </c>
      <c r="N86" s="100">
        <v>82.219804999999994</v>
      </c>
      <c r="O86" s="128">
        <v>1</v>
      </c>
    </row>
    <row r="87" spans="2:15" ht="15" customHeight="1" x14ac:dyDescent="0.25">
      <c r="B87" s="15">
        <v>11</v>
      </c>
      <c r="C87" s="100" t="s">
        <v>445</v>
      </c>
      <c r="D87" s="100" t="s">
        <v>317</v>
      </c>
      <c r="E87" s="168">
        <v>1</v>
      </c>
      <c r="F87" s="168">
        <v>10</v>
      </c>
      <c r="G87" s="168">
        <v>10</v>
      </c>
      <c r="H87" s="168">
        <v>3</v>
      </c>
      <c r="I87" s="117">
        <v>0.56618639999999998</v>
      </c>
      <c r="J87" s="115">
        <v>0.42833529999999997</v>
      </c>
      <c r="K87" s="101">
        <v>225</v>
      </c>
      <c r="L87" s="169">
        <v>0.75</v>
      </c>
      <c r="M87" s="100">
        <v>22.343299999999999</v>
      </c>
      <c r="N87" s="100">
        <v>82.228313999999997</v>
      </c>
      <c r="O87" s="128">
        <v>1</v>
      </c>
    </row>
    <row r="88" spans="2:15" ht="15" customHeight="1" x14ac:dyDescent="0.25">
      <c r="B88" s="15">
        <v>12</v>
      </c>
      <c r="C88" s="100" t="s">
        <v>445</v>
      </c>
      <c r="D88" s="100" t="s">
        <v>318</v>
      </c>
      <c r="E88" s="168">
        <v>1</v>
      </c>
      <c r="F88" s="168">
        <v>10</v>
      </c>
      <c r="G88" s="168">
        <v>10</v>
      </c>
      <c r="H88" s="168">
        <v>3</v>
      </c>
      <c r="I88" s="117">
        <v>0.56618639999999998</v>
      </c>
      <c r="J88" s="115">
        <v>0.42833529999999997</v>
      </c>
      <c r="K88" s="101">
        <v>225</v>
      </c>
      <c r="L88" s="169">
        <v>0.75</v>
      </c>
      <c r="M88" s="100">
        <v>22.343606999999999</v>
      </c>
      <c r="N88" s="100">
        <v>82.227992</v>
      </c>
      <c r="O88" s="128">
        <v>1</v>
      </c>
    </row>
    <row r="89" spans="2:15" ht="15" customHeight="1" x14ac:dyDescent="0.25">
      <c r="B89" s="15">
        <v>13</v>
      </c>
      <c r="C89" s="100" t="s">
        <v>445</v>
      </c>
      <c r="D89" s="100" t="s">
        <v>319</v>
      </c>
      <c r="E89" s="168">
        <v>1</v>
      </c>
      <c r="F89" s="168">
        <v>10</v>
      </c>
      <c r="G89" s="168">
        <v>10</v>
      </c>
      <c r="H89" s="168">
        <v>3</v>
      </c>
      <c r="I89" s="117">
        <v>0.56618639999999998</v>
      </c>
      <c r="J89" s="115">
        <v>0.42833529999999997</v>
      </c>
      <c r="K89" s="101">
        <v>225</v>
      </c>
      <c r="L89" s="169">
        <v>0.75</v>
      </c>
      <c r="M89" s="100">
        <v>22.343824999999999</v>
      </c>
      <c r="N89" s="100">
        <v>82.228854999999996</v>
      </c>
      <c r="O89" s="128">
        <v>1</v>
      </c>
    </row>
    <row r="90" spans="2:15" ht="15" customHeight="1" x14ac:dyDescent="0.25">
      <c r="B90" s="15">
        <v>14</v>
      </c>
      <c r="C90" s="100" t="s">
        <v>445</v>
      </c>
      <c r="D90" s="100" t="s">
        <v>320</v>
      </c>
      <c r="E90" s="168">
        <v>1</v>
      </c>
      <c r="F90" s="168">
        <v>10</v>
      </c>
      <c r="G90" s="168">
        <v>10</v>
      </c>
      <c r="H90" s="168">
        <v>3</v>
      </c>
      <c r="I90" s="117">
        <v>0.56618639999999998</v>
      </c>
      <c r="J90" s="115">
        <v>0.42833529999999997</v>
      </c>
      <c r="K90" s="101">
        <v>225</v>
      </c>
      <c r="L90" s="169">
        <v>0.75</v>
      </c>
      <c r="M90" s="100">
        <v>22.36974</v>
      </c>
      <c r="N90" s="100">
        <v>82.245934000000005</v>
      </c>
      <c r="O90" s="128">
        <v>1</v>
      </c>
    </row>
    <row r="91" spans="2:15" ht="15" customHeight="1" x14ac:dyDescent="0.25">
      <c r="B91" s="15">
        <v>15</v>
      </c>
      <c r="C91" s="100" t="s">
        <v>299</v>
      </c>
      <c r="D91" s="100" t="s">
        <v>321</v>
      </c>
      <c r="E91" s="168">
        <v>1</v>
      </c>
      <c r="F91" s="168">
        <v>10</v>
      </c>
      <c r="G91" s="168">
        <v>10</v>
      </c>
      <c r="H91" s="168">
        <v>3</v>
      </c>
      <c r="I91" s="117">
        <v>0.43667448146294757</v>
      </c>
      <c r="J91" s="115">
        <v>0.32939934468000021</v>
      </c>
      <c r="K91" s="101">
        <v>173</v>
      </c>
      <c r="L91" s="169">
        <v>0.75</v>
      </c>
      <c r="M91" s="100">
        <v>22.343596000000002</v>
      </c>
      <c r="N91" s="100">
        <v>82.227984000000006</v>
      </c>
      <c r="O91" s="128">
        <v>1</v>
      </c>
    </row>
    <row r="92" spans="2:15" ht="15" customHeight="1" x14ac:dyDescent="0.25">
      <c r="B92" s="15">
        <v>16</v>
      </c>
      <c r="C92" s="100" t="s">
        <v>445</v>
      </c>
      <c r="D92" s="100" t="s">
        <v>322</v>
      </c>
      <c r="E92" s="168">
        <v>1</v>
      </c>
      <c r="F92" s="168">
        <v>10</v>
      </c>
      <c r="G92" s="168">
        <v>10</v>
      </c>
      <c r="H92" s="168">
        <v>3</v>
      </c>
      <c r="I92" s="117">
        <v>0.56618639999999998</v>
      </c>
      <c r="J92" s="115">
        <v>0.42833529999999997</v>
      </c>
      <c r="K92" s="101">
        <v>225</v>
      </c>
      <c r="L92" s="169">
        <v>0.75</v>
      </c>
      <c r="M92" s="100">
        <v>22.343830000000001</v>
      </c>
      <c r="N92" s="100">
        <v>82.228819999999999</v>
      </c>
      <c r="O92" s="128">
        <v>1</v>
      </c>
    </row>
    <row r="93" spans="2:15" ht="15" customHeight="1" x14ac:dyDescent="0.25">
      <c r="B93" s="15">
        <v>17</v>
      </c>
      <c r="C93" s="100" t="s">
        <v>445</v>
      </c>
      <c r="D93" s="100" t="s">
        <v>323</v>
      </c>
      <c r="E93" s="168">
        <v>1</v>
      </c>
      <c r="F93" s="168">
        <v>10</v>
      </c>
      <c r="G93" s="168">
        <v>10</v>
      </c>
      <c r="H93" s="168">
        <v>3</v>
      </c>
      <c r="I93" s="117">
        <v>0.56618639999999998</v>
      </c>
      <c r="J93" s="115">
        <v>0.42833529999999997</v>
      </c>
      <c r="K93" s="101">
        <v>225</v>
      </c>
      <c r="L93" s="169">
        <v>0.75</v>
      </c>
      <c r="M93" s="100">
        <v>22.369730000000001</v>
      </c>
      <c r="N93" s="100">
        <v>82.245931999999996</v>
      </c>
      <c r="O93" s="128">
        <v>1</v>
      </c>
    </row>
    <row r="94" spans="2:15" ht="15" customHeight="1" x14ac:dyDescent="0.25">
      <c r="B94" s="15">
        <v>18</v>
      </c>
      <c r="C94" s="100" t="s">
        <v>445</v>
      </c>
      <c r="D94" s="100" t="s">
        <v>324</v>
      </c>
      <c r="E94" s="168">
        <v>1</v>
      </c>
      <c r="F94" s="168">
        <v>10</v>
      </c>
      <c r="G94" s="168">
        <v>10</v>
      </c>
      <c r="H94" s="168">
        <v>3</v>
      </c>
      <c r="I94" s="117">
        <v>0.56618639999999998</v>
      </c>
      <c r="J94" s="115">
        <v>0.42833529999999997</v>
      </c>
      <c r="K94" s="101">
        <v>225</v>
      </c>
      <c r="L94" s="169">
        <v>0.75</v>
      </c>
      <c r="M94" s="100">
        <v>22.343601</v>
      </c>
      <c r="N94" s="100">
        <v>82.227991000000003</v>
      </c>
      <c r="O94" s="128">
        <v>1</v>
      </c>
    </row>
    <row r="95" spans="2:15" ht="15" customHeight="1" x14ac:dyDescent="0.25">
      <c r="B95" s="15">
        <v>19</v>
      </c>
      <c r="C95" s="100" t="s">
        <v>445</v>
      </c>
      <c r="D95" s="100" t="s">
        <v>325</v>
      </c>
      <c r="E95" s="168">
        <v>1</v>
      </c>
      <c r="F95" s="168">
        <v>10</v>
      </c>
      <c r="G95" s="168">
        <v>10</v>
      </c>
      <c r="H95" s="168">
        <v>3</v>
      </c>
      <c r="I95" s="117">
        <v>0.56618639999999998</v>
      </c>
      <c r="J95" s="115">
        <v>0.42833529999999997</v>
      </c>
      <c r="K95" s="101">
        <v>225</v>
      </c>
      <c r="L95" s="169">
        <v>0.75</v>
      </c>
      <c r="M95" s="100">
        <v>22.343800000000002</v>
      </c>
      <c r="N95" s="100">
        <v>82.228852000000003</v>
      </c>
      <c r="O95" s="128">
        <v>1</v>
      </c>
    </row>
    <row r="96" spans="2:15" ht="15" customHeight="1" x14ac:dyDescent="0.25">
      <c r="B96" s="15">
        <v>20</v>
      </c>
      <c r="C96" s="100" t="s">
        <v>445</v>
      </c>
      <c r="D96" s="100" t="s">
        <v>326</v>
      </c>
      <c r="E96" s="168">
        <v>1</v>
      </c>
      <c r="F96" s="168">
        <v>10</v>
      </c>
      <c r="G96" s="168">
        <v>10</v>
      </c>
      <c r="H96" s="168">
        <v>3</v>
      </c>
      <c r="I96" s="117">
        <v>0.56618639999999998</v>
      </c>
      <c r="J96" s="115">
        <v>0.42833529999999997</v>
      </c>
      <c r="K96" s="101">
        <v>225</v>
      </c>
      <c r="L96" s="169">
        <v>0.75</v>
      </c>
      <c r="M96" s="100">
        <v>22.369759999999999</v>
      </c>
      <c r="N96" s="100">
        <v>82.245936</v>
      </c>
      <c r="O96" s="128">
        <v>1</v>
      </c>
    </row>
    <row r="97" spans="2:15" ht="15" customHeight="1" x14ac:dyDescent="0.25">
      <c r="B97" s="15">
        <v>21</v>
      </c>
      <c r="C97" s="100" t="s">
        <v>445</v>
      </c>
      <c r="D97" s="100" t="s">
        <v>327</v>
      </c>
      <c r="E97" s="168">
        <v>1</v>
      </c>
      <c r="F97" s="168">
        <v>10</v>
      </c>
      <c r="G97" s="168">
        <v>10</v>
      </c>
      <c r="H97" s="168">
        <v>3</v>
      </c>
      <c r="I97" s="117">
        <v>0.56618639999999998</v>
      </c>
      <c r="J97" s="115">
        <v>0.42833529999999997</v>
      </c>
      <c r="K97" s="101">
        <v>225</v>
      </c>
      <c r="L97" s="169">
        <v>0.75</v>
      </c>
      <c r="M97" s="100">
        <v>22.343879999999999</v>
      </c>
      <c r="N97" s="100">
        <v>82.228790000000004</v>
      </c>
      <c r="O97" s="128">
        <v>1</v>
      </c>
    </row>
    <row r="98" spans="2:15" ht="15" customHeight="1" x14ac:dyDescent="0.25">
      <c r="B98" s="15">
        <v>22</v>
      </c>
      <c r="C98" s="100" t="s">
        <v>445</v>
      </c>
      <c r="D98" s="100" t="s">
        <v>328</v>
      </c>
      <c r="E98" s="168">
        <v>1</v>
      </c>
      <c r="F98" s="168">
        <v>10</v>
      </c>
      <c r="G98" s="168">
        <v>10</v>
      </c>
      <c r="H98" s="168">
        <v>3</v>
      </c>
      <c r="I98" s="117">
        <v>0.56618639999999998</v>
      </c>
      <c r="J98" s="115">
        <v>0.42833529999999997</v>
      </c>
      <c r="K98" s="101">
        <v>225</v>
      </c>
      <c r="L98" s="169">
        <v>0.75</v>
      </c>
      <c r="M98" s="100">
        <v>22.369700000000002</v>
      </c>
      <c r="N98" s="100">
        <v>82.245929000000004</v>
      </c>
      <c r="O98" s="128">
        <v>1</v>
      </c>
    </row>
    <row r="99" spans="2:15" ht="15" customHeight="1" x14ac:dyDescent="0.25">
      <c r="B99" s="15">
        <v>23</v>
      </c>
      <c r="C99" s="100" t="s">
        <v>300</v>
      </c>
      <c r="D99" s="100" t="s">
        <v>329</v>
      </c>
      <c r="E99" s="168">
        <v>1</v>
      </c>
      <c r="F99" s="168">
        <v>20</v>
      </c>
      <c r="G99" s="168">
        <v>20</v>
      </c>
      <c r="H99" s="168">
        <v>3</v>
      </c>
      <c r="I99" s="117">
        <v>1.4953304476524203</v>
      </c>
      <c r="J99" s="115">
        <v>1.3197356026799991</v>
      </c>
      <c r="K99" s="101">
        <v>695</v>
      </c>
      <c r="L99" s="169">
        <v>1.5</v>
      </c>
      <c r="M99" s="100">
        <v>22.343599000000001</v>
      </c>
      <c r="N99" s="100">
        <v>82.227988999999994</v>
      </c>
      <c r="O99" s="170">
        <v>2</v>
      </c>
    </row>
    <row r="100" spans="2:15" ht="15" customHeight="1" x14ac:dyDescent="0.25">
      <c r="B100" s="15">
        <v>24</v>
      </c>
      <c r="C100" s="100" t="s">
        <v>446</v>
      </c>
      <c r="D100" s="100" t="s">
        <v>329</v>
      </c>
      <c r="E100" s="168">
        <v>1</v>
      </c>
      <c r="F100" s="168">
        <v>4</v>
      </c>
      <c r="G100" s="168">
        <v>2</v>
      </c>
      <c r="H100" s="168">
        <v>2</v>
      </c>
      <c r="I100" s="117">
        <v>0.62802000000000002</v>
      </c>
      <c r="J100" s="115">
        <v>8.5465599999999989E-2</v>
      </c>
      <c r="K100" s="101">
        <v>45</v>
      </c>
      <c r="L100" s="169"/>
      <c r="M100" s="100">
        <v>22.343599000000001</v>
      </c>
      <c r="N100" s="100">
        <v>82.227988999999994</v>
      </c>
      <c r="O100" s="170">
        <v>1</v>
      </c>
    </row>
    <row r="101" spans="2:15" ht="15" customHeight="1" x14ac:dyDescent="0.25">
      <c r="B101" s="15">
        <v>25</v>
      </c>
      <c r="C101" s="100" t="s">
        <v>447</v>
      </c>
      <c r="D101" s="100" t="s">
        <v>330</v>
      </c>
      <c r="E101" s="168">
        <v>1</v>
      </c>
      <c r="F101" s="168">
        <v>20</v>
      </c>
      <c r="G101" s="168">
        <v>20</v>
      </c>
      <c r="H101" s="168">
        <v>3</v>
      </c>
      <c r="I101" s="117">
        <v>1.4953304476524203</v>
      </c>
      <c r="J101" s="115">
        <v>1.3197356026799991</v>
      </c>
      <c r="K101" s="101">
        <v>695</v>
      </c>
      <c r="L101" s="169">
        <v>1.5</v>
      </c>
      <c r="M101" s="100">
        <v>22.346170999999998</v>
      </c>
      <c r="N101" s="100">
        <v>82.215425999999994</v>
      </c>
      <c r="O101" s="170">
        <v>2</v>
      </c>
    </row>
    <row r="102" spans="2:15" ht="15" customHeight="1" x14ac:dyDescent="0.25">
      <c r="B102" s="15">
        <v>26</v>
      </c>
      <c r="C102" s="100" t="s">
        <v>445</v>
      </c>
      <c r="D102" s="100" t="s">
        <v>331</v>
      </c>
      <c r="E102" s="168">
        <v>1</v>
      </c>
      <c r="F102" s="168">
        <v>10</v>
      </c>
      <c r="G102" s="168">
        <v>10</v>
      </c>
      <c r="H102" s="168">
        <v>3</v>
      </c>
      <c r="I102" s="117">
        <v>0.56618639999999998</v>
      </c>
      <c r="J102" s="115">
        <v>0.42833529999999997</v>
      </c>
      <c r="K102" s="101">
        <v>225</v>
      </c>
      <c r="L102" s="169">
        <v>0.75</v>
      </c>
      <c r="M102" s="100">
        <v>22.343820000000001</v>
      </c>
      <c r="N102" s="100">
        <v>82.228750000000005</v>
      </c>
      <c r="O102" s="128">
        <v>1</v>
      </c>
    </row>
    <row r="103" spans="2:15" ht="15" customHeight="1" x14ac:dyDescent="0.25">
      <c r="B103" s="15">
        <v>27</v>
      </c>
      <c r="C103" s="100" t="s">
        <v>445</v>
      </c>
      <c r="D103" s="100" t="s">
        <v>332</v>
      </c>
      <c r="E103" s="168">
        <v>1</v>
      </c>
      <c r="F103" s="168">
        <v>10</v>
      </c>
      <c r="G103" s="168">
        <v>10</v>
      </c>
      <c r="H103" s="168">
        <v>3</v>
      </c>
      <c r="I103" s="117">
        <v>0.56618639999999998</v>
      </c>
      <c r="J103" s="115">
        <v>0.42833529999999997</v>
      </c>
      <c r="K103" s="101">
        <v>225</v>
      </c>
      <c r="L103" s="169">
        <v>0.75</v>
      </c>
      <c r="M103" s="100">
        <v>22.369199999999999</v>
      </c>
      <c r="N103" s="100">
        <v>82.245930000000001</v>
      </c>
      <c r="O103" s="128">
        <v>1</v>
      </c>
    </row>
    <row r="104" spans="2:15" ht="15" customHeight="1" x14ac:dyDescent="0.25">
      <c r="B104" s="15">
        <v>28</v>
      </c>
      <c r="C104" s="100" t="s">
        <v>448</v>
      </c>
      <c r="D104" s="100" t="s">
        <v>332</v>
      </c>
      <c r="E104" s="168">
        <v>1</v>
      </c>
      <c r="F104" s="168">
        <v>60</v>
      </c>
      <c r="G104" s="168">
        <v>60</v>
      </c>
      <c r="H104" s="168"/>
      <c r="I104" s="117">
        <v>0.80828093454990402</v>
      </c>
      <c r="J104" s="115">
        <v>0.63739999569420791</v>
      </c>
      <c r="K104" s="101">
        <v>335</v>
      </c>
      <c r="L104" s="169">
        <v>0.80971659919028338</v>
      </c>
      <c r="M104" s="100">
        <v>22.369199999999999</v>
      </c>
      <c r="N104" s="100">
        <v>82.245930000000001</v>
      </c>
      <c r="O104" s="170">
        <v>1</v>
      </c>
    </row>
    <row r="105" spans="2:15" ht="15" customHeight="1" x14ac:dyDescent="0.25">
      <c r="B105" s="15">
        <v>29</v>
      </c>
      <c r="C105" s="100" t="s">
        <v>445</v>
      </c>
      <c r="D105" s="100" t="s">
        <v>333</v>
      </c>
      <c r="E105" s="168">
        <v>1</v>
      </c>
      <c r="F105" s="168">
        <v>10</v>
      </c>
      <c r="G105" s="168">
        <v>10</v>
      </c>
      <c r="H105" s="168">
        <v>3</v>
      </c>
      <c r="I105" s="117">
        <v>0.56618639999999998</v>
      </c>
      <c r="J105" s="115">
        <v>0.42833529999999997</v>
      </c>
      <c r="K105" s="101">
        <v>225</v>
      </c>
      <c r="L105" s="169">
        <v>0.75</v>
      </c>
      <c r="M105" s="100">
        <v>22.343598</v>
      </c>
      <c r="N105" s="100">
        <v>82.227987999999996</v>
      </c>
      <c r="O105" s="128">
        <v>1</v>
      </c>
    </row>
    <row r="106" spans="2:15" ht="15" customHeight="1" x14ac:dyDescent="0.25">
      <c r="B106" s="15">
        <v>30</v>
      </c>
      <c r="C106" s="100" t="s">
        <v>445</v>
      </c>
      <c r="D106" s="100" t="s">
        <v>334</v>
      </c>
      <c r="E106" s="168">
        <v>1</v>
      </c>
      <c r="F106" s="168">
        <v>10</v>
      </c>
      <c r="G106" s="168">
        <v>10</v>
      </c>
      <c r="H106" s="168">
        <v>3</v>
      </c>
      <c r="I106" s="117">
        <v>0.56618639999999998</v>
      </c>
      <c r="J106" s="115">
        <v>0.42833529999999997</v>
      </c>
      <c r="K106" s="101">
        <v>225</v>
      </c>
      <c r="L106" s="169">
        <v>0.75</v>
      </c>
      <c r="M106" s="100">
        <v>22.346170999999998</v>
      </c>
      <c r="N106" s="100">
        <v>82.215425999999994</v>
      </c>
      <c r="O106" s="128">
        <v>1</v>
      </c>
    </row>
    <row r="107" spans="2:15" ht="15" customHeight="1" x14ac:dyDescent="0.25">
      <c r="B107" s="15">
        <v>31</v>
      </c>
      <c r="C107" s="100" t="s">
        <v>445</v>
      </c>
      <c r="D107" s="100" t="s">
        <v>335</v>
      </c>
      <c r="E107" s="168">
        <v>1</v>
      </c>
      <c r="F107" s="168">
        <v>10</v>
      </c>
      <c r="G107" s="168">
        <v>10</v>
      </c>
      <c r="H107" s="168">
        <v>3</v>
      </c>
      <c r="I107" s="117">
        <v>0.56618639999999998</v>
      </c>
      <c r="J107" s="115">
        <v>0.42833529999999997</v>
      </c>
      <c r="K107" s="101">
        <v>225</v>
      </c>
      <c r="L107" s="169">
        <v>0.75</v>
      </c>
      <c r="M107" s="100">
        <v>22.346174999999999</v>
      </c>
      <c r="N107" s="100">
        <v>82.215422000000004</v>
      </c>
      <c r="O107" s="128">
        <v>1</v>
      </c>
    </row>
    <row r="108" spans="2:15" ht="15" customHeight="1" x14ac:dyDescent="0.25">
      <c r="B108" s="15">
        <v>32</v>
      </c>
      <c r="C108" s="100" t="s">
        <v>298</v>
      </c>
      <c r="D108" s="100" t="s">
        <v>336</v>
      </c>
      <c r="E108" s="168">
        <v>1</v>
      </c>
      <c r="F108" s="168">
        <v>60</v>
      </c>
      <c r="G108" s="168">
        <v>60</v>
      </c>
      <c r="H108" s="168"/>
      <c r="I108" s="117">
        <v>0.27220656916507308</v>
      </c>
      <c r="J108" s="115">
        <v>0.234597905124</v>
      </c>
      <c r="K108" s="101">
        <v>123</v>
      </c>
      <c r="L108" s="169">
        <v>0.36</v>
      </c>
      <c r="M108" s="100">
        <v>22.343800000000002</v>
      </c>
      <c r="N108" s="100">
        <v>82.228729999999999</v>
      </c>
      <c r="O108" s="170">
        <v>1</v>
      </c>
    </row>
    <row r="109" spans="2:15" ht="15" customHeight="1" x14ac:dyDescent="0.25">
      <c r="B109" s="15">
        <v>33</v>
      </c>
      <c r="C109" s="100" t="s">
        <v>300</v>
      </c>
      <c r="D109" s="100" t="s">
        <v>336</v>
      </c>
      <c r="E109" s="168">
        <v>1</v>
      </c>
      <c r="F109" s="168">
        <v>20</v>
      </c>
      <c r="G109" s="168">
        <v>20</v>
      </c>
      <c r="H109" s="168">
        <v>3</v>
      </c>
      <c r="I109" s="117">
        <v>1.4953304476524203</v>
      </c>
      <c r="J109" s="115">
        <v>1.3197356026799991</v>
      </c>
      <c r="K109" s="101">
        <v>695</v>
      </c>
      <c r="L109" s="169">
        <v>1.5</v>
      </c>
      <c r="M109" s="100">
        <v>22.343800000000002</v>
      </c>
      <c r="N109" s="100">
        <v>82.228729999999999</v>
      </c>
      <c r="O109" s="170">
        <v>2</v>
      </c>
    </row>
    <row r="110" spans="2:15" ht="15" customHeight="1" x14ac:dyDescent="0.25">
      <c r="B110" s="15">
        <v>34</v>
      </c>
      <c r="C110" s="100" t="s">
        <v>445</v>
      </c>
      <c r="D110" s="100" t="s">
        <v>337</v>
      </c>
      <c r="E110" s="168">
        <v>1</v>
      </c>
      <c r="F110" s="168">
        <v>10</v>
      </c>
      <c r="G110" s="168">
        <v>10</v>
      </c>
      <c r="H110" s="168">
        <v>3</v>
      </c>
      <c r="I110" s="117">
        <v>0.56618639999999998</v>
      </c>
      <c r="J110" s="115">
        <v>0.42833529999999997</v>
      </c>
      <c r="K110" s="101">
        <v>225</v>
      </c>
      <c r="L110" s="169">
        <v>0.75</v>
      </c>
      <c r="M110" s="100">
        <v>22.369</v>
      </c>
      <c r="N110" s="100">
        <v>82.245909999999995</v>
      </c>
      <c r="O110" s="128">
        <v>1</v>
      </c>
    </row>
    <row r="111" spans="2:15" ht="15" customHeight="1" x14ac:dyDescent="0.25">
      <c r="B111" s="15">
        <v>35</v>
      </c>
      <c r="C111" s="100" t="s">
        <v>445</v>
      </c>
      <c r="D111" s="100" t="s">
        <v>312</v>
      </c>
      <c r="E111" s="168">
        <v>1</v>
      </c>
      <c r="F111" s="168">
        <v>10</v>
      </c>
      <c r="G111" s="168">
        <v>10</v>
      </c>
      <c r="H111" s="168">
        <v>3</v>
      </c>
      <c r="I111" s="117">
        <v>0.56618639999999998</v>
      </c>
      <c r="J111" s="115">
        <v>0.42833529999999997</v>
      </c>
      <c r="K111" s="101">
        <v>225</v>
      </c>
      <c r="L111" s="169">
        <v>0.75</v>
      </c>
      <c r="M111" s="100">
        <v>22.343595000000001</v>
      </c>
      <c r="N111" s="100">
        <v>82.227985000000004</v>
      </c>
      <c r="O111" s="128">
        <v>1</v>
      </c>
    </row>
    <row r="112" spans="2:15" ht="15" customHeight="1" x14ac:dyDescent="0.25">
      <c r="B112" s="15">
        <v>36</v>
      </c>
      <c r="C112" s="100" t="s">
        <v>300</v>
      </c>
      <c r="D112" s="100" t="s">
        <v>338</v>
      </c>
      <c r="E112" s="168">
        <v>1</v>
      </c>
      <c r="F112" s="168">
        <v>20</v>
      </c>
      <c r="G112" s="168">
        <v>20</v>
      </c>
      <c r="H112" s="168">
        <v>3</v>
      </c>
      <c r="I112" s="117">
        <v>1.4953304476524203</v>
      </c>
      <c r="J112" s="115">
        <v>1.3197356026799991</v>
      </c>
      <c r="K112" s="101">
        <v>695</v>
      </c>
      <c r="L112" s="169">
        <v>1.5</v>
      </c>
      <c r="M112" s="100">
        <v>22.346169</v>
      </c>
      <c r="N112" s="100">
        <v>82.215422000000004</v>
      </c>
      <c r="O112" s="170">
        <v>2</v>
      </c>
    </row>
    <row r="113" spans="2:15" ht="15" customHeight="1" x14ac:dyDescent="0.25">
      <c r="B113" s="15">
        <v>37</v>
      </c>
      <c r="C113" s="100" t="s">
        <v>445</v>
      </c>
      <c r="D113" s="100" t="s">
        <v>339</v>
      </c>
      <c r="E113" s="168">
        <v>1</v>
      </c>
      <c r="F113" s="168">
        <v>10</v>
      </c>
      <c r="G113" s="168">
        <v>10</v>
      </c>
      <c r="H113" s="168">
        <v>3</v>
      </c>
      <c r="I113" s="117">
        <v>0.56618639999999998</v>
      </c>
      <c r="J113" s="115">
        <v>0.42833529999999997</v>
      </c>
      <c r="K113" s="101">
        <v>225</v>
      </c>
      <c r="L113" s="169">
        <v>0.75</v>
      </c>
      <c r="M113" s="100">
        <v>22.343594</v>
      </c>
      <c r="N113" s="100">
        <v>82.227984000000006</v>
      </c>
      <c r="O113" s="128">
        <v>1</v>
      </c>
    </row>
    <row r="114" spans="2:15" ht="15" customHeight="1" x14ac:dyDescent="0.25">
      <c r="B114" s="15">
        <v>38</v>
      </c>
      <c r="C114" s="100" t="s">
        <v>449</v>
      </c>
      <c r="D114" s="100" t="s">
        <v>340</v>
      </c>
      <c r="E114" s="168">
        <v>1</v>
      </c>
      <c r="F114" s="168">
        <v>55</v>
      </c>
      <c r="G114" s="168">
        <v>50</v>
      </c>
      <c r="H114" s="168">
        <v>3</v>
      </c>
      <c r="I114" s="117">
        <v>6.9847828688155786</v>
      </c>
      <c r="J114" s="115">
        <v>6.4551700456800001</v>
      </c>
      <c r="K114" s="101">
        <v>3397</v>
      </c>
      <c r="L114" s="169">
        <v>12.37</v>
      </c>
      <c r="M114" s="100">
        <v>22.349119000000002</v>
      </c>
      <c r="N114" s="100">
        <v>82.220241999999999</v>
      </c>
      <c r="O114" s="170">
        <v>5</v>
      </c>
    </row>
    <row r="115" spans="2:15" ht="15" customHeight="1" x14ac:dyDescent="0.25">
      <c r="B115" s="15">
        <v>39</v>
      </c>
      <c r="C115" s="100" t="s">
        <v>445</v>
      </c>
      <c r="D115" s="100" t="s">
        <v>341</v>
      </c>
      <c r="E115" s="168">
        <v>1</v>
      </c>
      <c r="F115" s="168">
        <v>10</v>
      </c>
      <c r="G115" s="168">
        <v>10</v>
      </c>
      <c r="H115" s="168">
        <v>3</v>
      </c>
      <c r="I115" s="117">
        <v>0.56618639999999998</v>
      </c>
      <c r="J115" s="115">
        <v>0.42833529999999997</v>
      </c>
      <c r="K115" s="101">
        <v>225</v>
      </c>
      <c r="L115" s="169">
        <v>0.75</v>
      </c>
      <c r="M115" s="100">
        <v>22.349115000000001</v>
      </c>
      <c r="N115" s="100">
        <v>82.220240000000004</v>
      </c>
      <c r="O115" s="128">
        <v>1</v>
      </c>
    </row>
    <row r="116" spans="2:15" ht="15" customHeight="1" x14ac:dyDescent="0.25">
      <c r="B116" s="15">
        <v>40</v>
      </c>
      <c r="C116" s="100" t="s">
        <v>445</v>
      </c>
      <c r="D116" s="100" t="s">
        <v>342</v>
      </c>
      <c r="E116" s="168">
        <v>1</v>
      </c>
      <c r="F116" s="168">
        <v>10</v>
      </c>
      <c r="G116" s="168">
        <v>10</v>
      </c>
      <c r="H116" s="168">
        <v>3</v>
      </c>
      <c r="I116" s="117">
        <v>0.56618639999999998</v>
      </c>
      <c r="J116" s="115">
        <v>0.42833529999999997</v>
      </c>
      <c r="K116" s="101">
        <v>225</v>
      </c>
      <c r="L116" s="169">
        <v>0.75</v>
      </c>
      <c r="M116" s="100">
        <v>22.343520000000002</v>
      </c>
      <c r="N116" s="100">
        <v>82.227935000000002</v>
      </c>
      <c r="O116" s="128">
        <v>1</v>
      </c>
    </row>
    <row r="117" spans="2:15" ht="15" customHeight="1" x14ac:dyDescent="0.25">
      <c r="B117" s="15">
        <v>41</v>
      </c>
      <c r="C117" s="100" t="s">
        <v>445</v>
      </c>
      <c r="D117" s="100" t="s">
        <v>338</v>
      </c>
      <c r="E117" s="168">
        <v>1</v>
      </c>
      <c r="F117" s="168">
        <v>10</v>
      </c>
      <c r="G117" s="168">
        <v>10</v>
      </c>
      <c r="H117" s="168">
        <v>3</v>
      </c>
      <c r="I117" s="117">
        <v>0.56618639999999998</v>
      </c>
      <c r="J117" s="115">
        <v>0.42833529999999997</v>
      </c>
      <c r="K117" s="101">
        <v>225</v>
      </c>
      <c r="L117" s="169">
        <v>0.75</v>
      </c>
      <c r="M117" s="100">
        <v>22.349112999999999</v>
      </c>
      <c r="N117" s="100">
        <v>82.220219999999998</v>
      </c>
      <c r="O117" s="128">
        <v>1</v>
      </c>
    </row>
    <row r="118" spans="2:15" ht="15" customHeight="1" x14ac:dyDescent="0.25">
      <c r="B118" s="15">
        <v>42</v>
      </c>
      <c r="C118" s="100" t="s">
        <v>445</v>
      </c>
      <c r="D118" s="100" t="s">
        <v>343</v>
      </c>
      <c r="E118" s="168">
        <v>1</v>
      </c>
      <c r="F118" s="168">
        <v>10</v>
      </c>
      <c r="G118" s="168">
        <v>10</v>
      </c>
      <c r="H118" s="168">
        <v>3</v>
      </c>
      <c r="I118" s="117">
        <v>0.56618639999999998</v>
      </c>
      <c r="J118" s="115">
        <v>0.42833529999999997</v>
      </c>
      <c r="K118" s="101">
        <v>225</v>
      </c>
      <c r="L118" s="169">
        <v>0.75</v>
      </c>
      <c r="M118" s="100">
        <v>22.343499999999999</v>
      </c>
      <c r="N118" s="100">
        <v>82.227932999999993</v>
      </c>
      <c r="O118" s="128">
        <v>1</v>
      </c>
    </row>
    <row r="119" spans="2:15" ht="15" customHeight="1" x14ac:dyDescent="0.25">
      <c r="B119" s="15">
        <v>43</v>
      </c>
      <c r="C119" s="100" t="s">
        <v>447</v>
      </c>
      <c r="D119" s="100" t="s">
        <v>344</v>
      </c>
      <c r="E119" s="168">
        <v>1</v>
      </c>
      <c r="F119" s="168">
        <v>20</v>
      </c>
      <c r="G119" s="168">
        <v>20</v>
      </c>
      <c r="H119" s="168">
        <v>3</v>
      </c>
      <c r="I119" s="117">
        <v>1.4953304476524203</v>
      </c>
      <c r="J119" s="115">
        <v>1.3197356026799991</v>
      </c>
      <c r="K119" s="101">
        <v>695</v>
      </c>
      <c r="L119" s="169">
        <v>1.5</v>
      </c>
      <c r="M119" s="100">
        <v>22.340609000000001</v>
      </c>
      <c r="N119" s="100">
        <v>82.219808999999998</v>
      </c>
      <c r="O119" s="170">
        <v>2</v>
      </c>
    </row>
    <row r="120" spans="2:15" ht="15" customHeight="1" x14ac:dyDescent="0.25">
      <c r="B120" s="15">
        <v>44</v>
      </c>
      <c r="C120" s="100" t="s">
        <v>447</v>
      </c>
      <c r="D120" s="100" t="s">
        <v>345</v>
      </c>
      <c r="E120" s="168">
        <v>1</v>
      </c>
      <c r="F120" s="168">
        <v>20</v>
      </c>
      <c r="G120" s="168">
        <v>20</v>
      </c>
      <c r="H120" s="168">
        <v>3</v>
      </c>
      <c r="I120" s="117">
        <v>1.4953304476524203</v>
      </c>
      <c r="J120" s="115">
        <v>1.3197356026799991</v>
      </c>
      <c r="K120" s="101">
        <v>695</v>
      </c>
      <c r="L120" s="169">
        <v>1.5</v>
      </c>
      <c r="M120" s="100">
        <v>22.343399999999999</v>
      </c>
      <c r="N120" s="100">
        <v>82.228311000000005</v>
      </c>
      <c r="O120" s="170">
        <v>2</v>
      </c>
    </row>
    <row r="121" spans="2:15" ht="15" customHeight="1" x14ac:dyDescent="0.25">
      <c r="B121" s="15">
        <v>45</v>
      </c>
      <c r="C121" s="100" t="s">
        <v>445</v>
      </c>
      <c r="D121" s="100" t="s">
        <v>345</v>
      </c>
      <c r="E121" s="168">
        <v>1</v>
      </c>
      <c r="F121" s="168">
        <v>10</v>
      </c>
      <c r="G121" s="168">
        <v>10</v>
      </c>
      <c r="H121" s="168">
        <v>3</v>
      </c>
      <c r="I121" s="117">
        <v>0.56618639999999998</v>
      </c>
      <c r="J121" s="115">
        <v>0.42833529999999997</v>
      </c>
      <c r="K121" s="101">
        <v>225</v>
      </c>
      <c r="L121" s="169">
        <v>0.75</v>
      </c>
      <c r="M121" s="100">
        <v>22.343601</v>
      </c>
      <c r="N121" s="100">
        <v>82.227988999999994</v>
      </c>
      <c r="O121" s="128">
        <v>1</v>
      </c>
    </row>
    <row r="122" spans="2:15" ht="15" customHeight="1" x14ac:dyDescent="0.25">
      <c r="B122" s="15">
        <v>46</v>
      </c>
      <c r="C122" s="100" t="s">
        <v>450</v>
      </c>
      <c r="D122" s="100" t="s">
        <v>346</v>
      </c>
      <c r="E122" s="168">
        <v>1</v>
      </c>
      <c r="F122" s="168">
        <v>55</v>
      </c>
      <c r="G122" s="168">
        <v>50</v>
      </c>
      <c r="H122" s="168">
        <v>3</v>
      </c>
      <c r="I122" s="117">
        <v>6.9847828688155786</v>
      </c>
      <c r="J122" s="115">
        <v>6.4551700456800001</v>
      </c>
      <c r="K122" s="101">
        <v>3397</v>
      </c>
      <c r="L122" s="169">
        <v>12.37</v>
      </c>
      <c r="M122" s="100">
        <v>22.343827999999998</v>
      </c>
      <c r="N122" s="100">
        <v>82.228858000000002</v>
      </c>
      <c r="O122" s="170">
        <v>5</v>
      </c>
    </row>
    <row r="123" spans="2:15" ht="15" customHeight="1" x14ac:dyDescent="0.25">
      <c r="B123" s="15">
        <v>47</v>
      </c>
      <c r="C123" s="100" t="s">
        <v>445</v>
      </c>
      <c r="D123" s="100" t="s">
        <v>347</v>
      </c>
      <c r="E123" s="168">
        <v>1</v>
      </c>
      <c r="F123" s="168">
        <v>10</v>
      </c>
      <c r="G123" s="168">
        <v>10</v>
      </c>
      <c r="H123" s="168">
        <v>3</v>
      </c>
      <c r="I123" s="117">
        <v>0.56618639999999998</v>
      </c>
      <c r="J123" s="115">
        <v>0.42833529999999997</v>
      </c>
      <c r="K123" s="101">
        <v>225</v>
      </c>
      <c r="L123" s="169">
        <v>0.75</v>
      </c>
      <c r="M123" s="100">
        <v>22.369779999999999</v>
      </c>
      <c r="N123" s="100">
        <v>82.245936999999998</v>
      </c>
      <c r="O123" s="128">
        <v>1</v>
      </c>
    </row>
    <row r="124" spans="2:15" ht="15" customHeight="1" x14ac:dyDescent="0.25">
      <c r="B124" s="15">
        <v>48</v>
      </c>
      <c r="C124" s="100" t="s">
        <v>445</v>
      </c>
      <c r="D124" s="100" t="s">
        <v>348</v>
      </c>
      <c r="E124" s="168">
        <v>1</v>
      </c>
      <c r="F124" s="168">
        <v>10</v>
      </c>
      <c r="G124" s="168">
        <v>10</v>
      </c>
      <c r="H124" s="168">
        <v>3</v>
      </c>
      <c r="I124" s="117">
        <v>0.56618639999999998</v>
      </c>
      <c r="J124" s="115">
        <v>0.42833529999999997</v>
      </c>
      <c r="K124" s="101">
        <v>225</v>
      </c>
      <c r="L124" s="169">
        <v>0.75</v>
      </c>
      <c r="M124" s="100">
        <v>22.343596000000002</v>
      </c>
      <c r="N124" s="100">
        <v>82.227985000000004</v>
      </c>
      <c r="O124" s="128">
        <v>1</v>
      </c>
    </row>
    <row r="125" spans="2:15" ht="15" customHeight="1" x14ac:dyDescent="0.25">
      <c r="B125" s="15">
        <v>49</v>
      </c>
      <c r="C125" s="100" t="s">
        <v>305</v>
      </c>
      <c r="D125" s="100" t="s">
        <v>349</v>
      </c>
      <c r="E125" s="168">
        <v>1</v>
      </c>
      <c r="F125" s="168">
        <v>20</v>
      </c>
      <c r="G125" s="168">
        <v>20</v>
      </c>
      <c r="H125" s="168">
        <v>3</v>
      </c>
      <c r="I125" s="117">
        <v>1.4953304476524203</v>
      </c>
      <c r="J125" s="115">
        <v>1.3197356026799991</v>
      </c>
      <c r="K125" s="101">
        <v>695</v>
      </c>
      <c r="L125" s="169">
        <v>1.5</v>
      </c>
      <c r="M125" s="100">
        <v>22.349117</v>
      </c>
      <c r="N125" s="100">
        <v>82.220240000000004</v>
      </c>
      <c r="O125" s="170">
        <v>2</v>
      </c>
    </row>
    <row r="126" spans="2:15" ht="15" customHeight="1" x14ac:dyDescent="0.25">
      <c r="B126" s="15">
        <v>50</v>
      </c>
      <c r="C126" s="100" t="s">
        <v>305</v>
      </c>
      <c r="D126" s="100" t="s">
        <v>350</v>
      </c>
      <c r="E126" s="168">
        <v>1</v>
      </c>
      <c r="F126" s="168">
        <v>20</v>
      </c>
      <c r="G126" s="168">
        <v>20</v>
      </c>
      <c r="H126" s="168">
        <v>3</v>
      </c>
      <c r="I126" s="117">
        <v>1.4953304476524203</v>
      </c>
      <c r="J126" s="115">
        <v>1.3197356026799991</v>
      </c>
      <c r="K126" s="101">
        <v>695</v>
      </c>
      <c r="L126" s="169">
        <v>1.5</v>
      </c>
      <c r="M126" s="100">
        <v>22.349112000000002</v>
      </c>
      <c r="N126" s="100">
        <v>82.220219999999998</v>
      </c>
      <c r="O126" s="170">
        <v>2</v>
      </c>
    </row>
    <row r="127" spans="2:15" ht="15" customHeight="1" x14ac:dyDescent="0.25">
      <c r="B127" s="15">
        <v>51</v>
      </c>
      <c r="C127" s="100" t="s">
        <v>445</v>
      </c>
      <c r="D127" s="100" t="s">
        <v>351</v>
      </c>
      <c r="E127" s="168">
        <v>1</v>
      </c>
      <c r="F127" s="168">
        <v>10</v>
      </c>
      <c r="G127" s="168">
        <v>10</v>
      </c>
      <c r="H127" s="168">
        <v>3</v>
      </c>
      <c r="I127" s="117">
        <v>0.56618639999999998</v>
      </c>
      <c r="J127" s="115">
        <v>0.42833529999999997</v>
      </c>
      <c r="K127" s="101">
        <v>225</v>
      </c>
      <c r="L127" s="169">
        <v>0.75</v>
      </c>
      <c r="M127" s="100">
        <v>22.343499999999999</v>
      </c>
      <c r="N127" s="100">
        <v>82.227931999999996</v>
      </c>
      <c r="O127" s="128">
        <v>1</v>
      </c>
    </row>
    <row r="128" spans="2:15" ht="15" customHeight="1" x14ac:dyDescent="0.25">
      <c r="B128" s="15">
        <v>52</v>
      </c>
      <c r="C128" s="100" t="s">
        <v>445</v>
      </c>
      <c r="D128" s="100" t="s">
        <v>352</v>
      </c>
      <c r="E128" s="168">
        <v>1</v>
      </c>
      <c r="F128" s="168">
        <v>10</v>
      </c>
      <c r="G128" s="168">
        <v>10</v>
      </c>
      <c r="H128" s="168">
        <v>3</v>
      </c>
      <c r="I128" s="117">
        <v>0.56618639999999998</v>
      </c>
      <c r="J128" s="115">
        <v>0.42833529999999997</v>
      </c>
      <c r="K128" s="101">
        <v>225</v>
      </c>
      <c r="L128" s="169">
        <v>0.75</v>
      </c>
      <c r="M128" s="100">
        <v>22.349111000000001</v>
      </c>
      <c r="N128" s="100">
        <v>82.220209999999994</v>
      </c>
      <c r="O128" s="128">
        <v>1</v>
      </c>
    </row>
    <row r="129" spans="2:15" ht="15" customHeight="1" x14ac:dyDescent="0.25">
      <c r="B129" s="15">
        <v>53</v>
      </c>
      <c r="C129" s="100" t="s">
        <v>445</v>
      </c>
      <c r="D129" s="100" t="s">
        <v>353</v>
      </c>
      <c r="E129" s="168">
        <v>1</v>
      </c>
      <c r="F129" s="168">
        <v>10</v>
      </c>
      <c r="G129" s="168">
        <v>10</v>
      </c>
      <c r="H129" s="168">
        <v>3</v>
      </c>
      <c r="I129" s="117">
        <v>0.56618639999999998</v>
      </c>
      <c r="J129" s="115">
        <v>0.42833529999999997</v>
      </c>
      <c r="K129" s="101">
        <v>225</v>
      </c>
      <c r="L129" s="169">
        <v>0.75</v>
      </c>
      <c r="M129" s="100">
        <v>22.349108999999999</v>
      </c>
      <c r="N129" s="100">
        <v>82.220190000000002</v>
      </c>
      <c r="O129" s="128">
        <v>1</v>
      </c>
    </row>
    <row r="130" spans="2:15" ht="15" customHeight="1" x14ac:dyDescent="0.25">
      <c r="B130" s="15">
        <v>54</v>
      </c>
      <c r="C130" s="100" t="s">
        <v>449</v>
      </c>
      <c r="D130" s="100" t="s">
        <v>354</v>
      </c>
      <c r="E130" s="168">
        <v>1</v>
      </c>
      <c r="F130" s="168">
        <v>55</v>
      </c>
      <c r="G130" s="168">
        <v>50</v>
      </c>
      <c r="H130" s="168">
        <v>3</v>
      </c>
      <c r="I130" s="117">
        <v>6.9847828688155786</v>
      </c>
      <c r="J130" s="115">
        <v>6.4551700456800001</v>
      </c>
      <c r="K130" s="101">
        <v>3397</v>
      </c>
      <c r="L130" s="169">
        <v>12.37</v>
      </c>
      <c r="M130" s="171">
        <v>22.348997000000001</v>
      </c>
      <c r="N130" s="171">
        <v>82.221743000000004</v>
      </c>
      <c r="O130" s="170">
        <v>5</v>
      </c>
    </row>
    <row r="131" spans="2:15" ht="15" customHeight="1" x14ac:dyDescent="0.25">
      <c r="B131" s="15">
        <v>55</v>
      </c>
      <c r="C131" s="100" t="s">
        <v>445</v>
      </c>
      <c r="D131" s="100" t="s">
        <v>355</v>
      </c>
      <c r="E131" s="168">
        <v>1</v>
      </c>
      <c r="F131" s="168">
        <v>10</v>
      </c>
      <c r="G131" s="168">
        <v>10</v>
      </c>
      <c r="H131" s="168">
        <v>3</v>
      </c>
      <c r="I131" s="117">
        <v>0.56618639999999998</v>
      </c>
      <c r="J131" s="115">
        <v>0.42833529999999997</v>
      </c>
      <c r="K131" s="101">
        <v>225</v>
      </c>
      <c r="L131" s="169">
        <v>0.75</v>
      </c>
      <c r="M131" s="171">
        <v>22.366782000000001</v>
      </c>
      <c r="N131" s="171">
        <v>82.230940000000004</v>
      </c>
      <c r="O131" s="128">
        <v>1</v>
      </c>
    </row>
    <row r="132" spans="2:15" ht="15" customHeight="1" x14ac:dyDescent="0.25">
      <c r="B132" s="15">
        <v>56</v>
      </c>
      <c r="C132" s="100" t="s">
        <v>445</v>
      </c>
      <c r="D132" s="100" t="s">
        <v>356</v>
      </c>
      <c r="E132" s="168">
        <v>1</v>
      </c>
      <c r="F132" s="168">
        <v>10</v>
      </c>
      <c r="G132" s="168">
        <v>10</v>
      </c>
      <c r="H132" s="168">
        <v>3</v>
      </c>
      <c r="I132" s="117">
        <v>0.56618639999999998</v>
      </c>
      <c r="J132" s="115">
        <v>0.42833529999999997</v>
      </c>
      <c r="K132" s="101">
        <v>225</v>
      </c>
      <c r="L132" s="169">
        <v>0.75</v>
      </c>
      <c r="M132" s="171">
        <v>22.360158999999999</v>
      </c>
      <c r="N132" s="171">
        <v>82.240880000000004</v>
      </c>
      <c r="O132" s="128">
        <v>1</v>
      </c>
    </row>
    <row r="133" spans="2:15" ht="15" customHeight="1" x14ac:dyDescent="0.25">
      <c r="B133" s="15">
        <v>57</v>
      </c>
      <c r="C133" s="100" t="s">
        <v>445</v>
      </c>
      <c r="D133" s="100" t="s">
        <v>357</v>
      </c>
      <c r="E133" s="168">
        <v>1</v>
      </c>
      <c r="F133" s="168">
        <v>10</v>
      </c>
      <c r="G133" s="168">
        <v>10</v>
      </c>
      <c r="H133" s="168">
        <v>3</v>
      </c>
      <c r="I133" s="117">
        <v>0.56618639999999998</v>
      </c>
      <c r="J133" s="115">
        <v>0.42833529999999997</v>
      </c>
      <c r="K133" s="101">
        <v>225</v>
      </c>
      <c r="L133" s="169">
        <v>0.75</v>
      </c>
      <c r="M133" s="171">
        <v>22.36505</v>
      </c>
      <c r="N133" s="171">
        <v>82.233199999999997</v>
      </c>
      <c r="O133" s="128">
        <v>1</v>
      </c>
    </row>
    <row r="134" spans="2:15" ht="15" customHeight="1" x14ac:dyDescent="0.25">
      <c r="B134" s="15">
        <v>58</v>
      </c>
      <c r="C134" s="100" t="s">
        <v>445</v>
      </c>
      <c r="D134" s="100" t="s">
        <v>358</v>
      </c>
      <c r="E134" s="168">
        <v>1</v>
      </c>
      <c r="F134" s="168">
        <v>10</v>
      </c>
      <c r="G134" s="168">
        <v>10</v>
      </c>
      <c r="H134" s="168">
        <v>3</v>
      </c>
      <c r="I134" s="117">
        <v>0.56618639999999998</v>
      </c>
      <c r="J134" s="115">
        <v>0.42833529999999997</v>
      </c>
      <c r="K134" s="101">
        <v>225</v>
      </c>
      <c r="L134" s="169">
        <v>0.75</v>
      </c>
      <c r="M134" s="171">
        <v>22.348994999999999</v>
      </c>
      <c r="N134" s="171">
        <v>82.221738999999999</v>
      </c>
      <c r="O134" s="128">
        <v>1</v>
      </c>
    </row>
    <row r="135" spans="2:15" ht="15" customHeight="1" x14ac:dyDescent="0.25">
      <c r="B135" s="15">
        <v>59</v>
      </c>
      <c r="C135" s="100" t="s">
        <v>300</v>
      </c>
      <c r="D135" s="100" t="s">
        <v>359</v>
      </c>
      <c r="E135" s="168">
        <v>1</v>
      </c>
      <c r="F135" s="168">
        <v>20</v>
      </c>
      <c r="G135" s="168">
        <v>20</v>
      </c>
      <c r="H135" s="168">
        <v>3</v>
      </c>
      <c r="I135" s="117">
        <v>1.4953304476524203</v>
      </c>
      <c r="J135" s="115">
        <v>1.3197356026799991</v>
      </c>
      <c r="K135" s="101">
        <v>695</v>
      </c>
      <c r="L135" s="169">
        <v>1.5</v>
      </c>
      <c r="M135" s="171">
        <v>22.366779000000001</v>
      </c>
      <c r="N135" s="171">
        <v>82.230909999999994</v>
      </c>
      <c r="O135" s="170">
        <v>2</v>
      </c>
    </row>
    <row r="136" spans="2:15" ht="15" customHeight="1" x14ac:dyDescent="0.25">
      <c r="B136" s="15">
        <v>60</v>
      </c>
      <c r="C136" s="100" t="s">
        <v>300</v>
      </c>
      <c r="D136" s="100" t="s">
        <v>360</v>
      </c>
      <c r="E136" s="168">
        <v>1</v>
      </c>
      <c r="F136" s="168">
        <v>20</v>
      </c>
      <c r="G136" s="168">
        <v>20</v>
      </c>
      <c r="H136" s="168">
        <v>3</v>
      </c>
      <c r="I136" s="117">
        <v>1.4953304476524203</v>
      </c>
      <c r="J136" s="115">
        <v>1.3197356026799991</v>
      </c>
      <c r="K136" s="101">
        <v>695</v>
      </c>
      <c r="L136" s="169">
        <v>1.5</v>
      </c>
      <c r="M136" s="171">
        <v>22.360156</v>
      </c>
      <c r="N136" s="171">
        <v>82.240840000000006</v>
      </c>
      <c r="O136" s="170">
        <v>2</v>
      </c>
    </row>
    <row r="137" spans="2:15" ht="15" customHeight="1" x14ac:dyDescent="0.25">
      <c r="B137" s="15">
        <v>61</v>
      </c>
      <c r="C137" s="100" t="s">
        <v>451</v>
      </c>
      <c r="D137" s="100" t="s">
        <v>361</v>
      </c>
      <c r="E137" s="168">
        <v>1</v>
      </c>
      <c r="F137" s="168">
        <v>55</v>
      </c>
      <c r="G137" s="168">
        <v>50</v>
      </c>
      <c r="H137" s="168">
        <v>3</v>
      </c>
      <c r="I137" s="117">
        <v>6.9847828688155786</v>
      </c>
      <c r="J137" s="116">
        <v>6.4551700456800001</v>
      </c>
      <c r="K137" s="101">
        <v>3397</v>
      </c>
      <c r="L137" s="169">
        <v>12.37</v>
      </c>
      <c r="M137" s="100">
        <v>22.347570000000001</v>
      </c>
      <c r="N137" s="100">
        <v>82.215181000000001</v>
      </c>
      <c r="O137" s="170">
        <v>5</v>
      </c>
    </row>
    <row r="138" spans="2:15" ht="15" customHeight="1" x14ac:dyDescent="0.25">
      <c r="B138" s="15">
        <v>62</v>
      </c>
      <c r="C138" s="100" t="s">
        <v>445</v>
      </c>
      <c r="D138" s="100" t="s">
        <v>362</v>
      </c>
      <c r="E138" s="168">
        <v>1</v>
      </c>
      <c r="F138" s="168">
        <v>10</v>
      </c>
      <c r="G138" s="168">
        <v>10</v>
      </c>
      <c r="H138" s="168">
        <v>3</v>
      </c>
      <c r="I138" s="117">
        <v>0.56618639999999998</v>
      </c>
      <c r="J138" s="116">
        <v>0.42833529999999997</v>
      </c>
      <c r="K138" s="101">
        <v>225</v>
      </c>
      <c r="L138" s="169">
        <v>0.75</v>
      </c>
      <c r="M138" s="100">
        <v>22.360150999999998</v>
      </c>
      <c r="N138" s="100">
        <v>82.240819999999999</v>
      </c>
      <c r="O138" s="128">
        <v>1</v>
      </c>
    </row>
    <row r="139" spans="2:15" ht="15" customHeight="1" x14ac:dyDescent="0.25">
      <c r="B139" s="15">
        <v>63</v>
      </c>
      <c r="C139" s="100" t="s">
        <v>299</v>
      </c>
      <c r="D139" s="100" t="s">
        <v>363</v>
      </c>
      <c r="E139" s="168">
        <v>1</v>
      </c>
      <c r="F139" s="168">
        <v>10</v>
      </c>
      <c r="G139" s="168">
        <v>10</v>
      </c>
      <c r="H139" s="168">
        <v>3</v>
      </c>
      <c r="I139" s="117">
        <v>0.43667448146294757</v>
      </c>
      <c r="J139" s="116">
        <v>0.32939934468000021</v>
      </c>
      <c r="K139" s="101">
        <v>173</v>
      </c>
      <c r="L139" s="169">
        <v>0.75</v>
      </c>
      <c r="M139" s="100">
        <v>22.347519999999999</v>
      </c>
      <c r="N139" s="100">
        <v>82.215177999999995</v>
      </c>
      <c r="O139" s="128">
        <v>1</v>
      </c>
    </row>
    <row r="140" spans="2:15" ht="15" customHeight="1" x14ac:dyDescent="0.25">
      <c r="B140" s="15">
        <v>64</v>
      </c>
      <c r="C140" s="100" t="s">
        <v>445</v>
      </c>
      <c r="D140" s="100" t="s">
        <v>364</v>
      </c>
      <c r="E140" s="168">
        <v>1</v>
      </c>
      <c r="F140" s="168">
        <v>10</v>
      </c>
      <c r="G140" s="168">
        <v>10</v>
      </c>
      <c r="H140" s="168">
        <v>3</v>
      </c>
      <c r="I140" s="117">
        <v>0.56618639999999998</v>
      </c>
      <c r="J140" s="116">
        <v>0.42833529999999997</v>
      </c>
      <c r="K140" s="101">
        <v>225</v>
      </c>
      <c r="L140" s="169">
        <v>0.75</v>
      </c>
      <c r="M140" s="102" t="s">
        <v>455</v>
      </c>
      <c r="N140" s="102" t="s">
        <v>456</v>
      </c>
      <c r="O140" s="128">
        <v>1</v>
      </c>
    </row>
    <row r="141" spans="2:15" ht="15" customHeight="1" x14ac:dyDescent="0.25">
      <c r="B141" s="15">
        <v>65</v>
      </c>
      <c r="C141" s="100" t="s">
        <v>305</v>
      </c>
      <c r="D141" s="100" t="s">
        <v>365</v>
      </c>
      <c r="E141" s="168">
        <v>1</v>
      </c>
      <c r="F141" s="168">
        <v>20</v>
      </c>
      <c r="G141" s="168">
        <v>20</v>
      </c>
      <c r="H141" s="168">
        <v>3</v>
      </c>
      <c r="I141" s="117">
        <v>1.4953304476524203</v>
      </c>
      <c r="J141" s="116">
        <v>1.3197356026799991</v>
      </c>
      <c r="K141" s="101">
        <v>695</v>
      </c>
      <c r="L141" s="169">
        <v>1.5</v>
      </c>
      <c r="M141" s="100" t="s">
        <v>457</v>
      </c>
      <c r="N141" s="100" t="s">
        <v>458</v>
      </c>
      <c r="O141" s="170">
        <v>2</v>
      </c>
    </row>
    <row r="142" spans="2:15" ht="15" customHeight="1" x14ac:dyDescent="0.25">
      <c r="B142" s="15">
        <v>66</v>
      </c>
      <c r="C142" s="100" t="s">
        <v>445</v>
      </c>
      <c r="D142" s="100" t="s">
        <v>366</v>
      </c>
      <c r="E142" s="168">
        <v>1</v>
      </c>
      <c r="F142" s="168">
        <v>10</v>
      </c>
      <c r="G142" s="168">
        <v>10</v>
      </c>
      <c r="H142" s="168">
        <v>3</v>
      </c>
      <c r="I142" s="117">
        <v>0.56618639999999998</v>
      </c>
      <c r="J142" s="116">
        <v>0.42833529999999997</v>
      </c>
      <c r="K142" s="101">
        <v>225</v>
      </c>
      <c r="L142" s="169">
        <v>0.75</v>
      </c>
      <c r="M142" s="100" t="s">
        <v>459</v>
      </c>
      <c r="N142" s="100" t="s">
        <v>460</v>
      </c>
      <c r="O142" s="128">
        <v>1</v>
      </c>
    </row>
    <row r="143" spans="2:15" ht="15" customHeight="1" x14ac:dyDescent="0.25">
      <c r="B143" s="15">
        <v>67</v>
      </c>
      <c r="C143" s="100" t="s">
        <v>445</v>
      </c>
      <c r="D143" s="100" t="s">
        <v>367</v>
      </c>
      <c r="E143" s="168">
        <v>1</v>
      </c>
      <c r="F143" s="168">
        <v>10</v>
      </c>
      <c r="G143" s="168">
        <v>10</v>
      </c>
      <c r="H143" s="168">
        <v>3</v>
      </c>
      <c r="I143" s="117">
        <v>0.56618639999999998</v>
      </c>
      <c r="J143" s="116">
        <v>0.42833529999999997</v>
      </c>
      <c r="K143" s="101">
        <v>225</v>
      </c>
      <c r="L143" s="169">
        <v>0.75</v>
      </c>
      <c r="M143" s="100" t="s">
        <v>461</v>
      </c>
      <c r="N143" s="100" t="s">
        <v>462</v>
      </c>
      <c r="O143" s="128">
        <v>1</v>
      </c>
    </row>
    <row r="144" spans="2:15" ht="15" customHeight="1" x14ac:dyDescent="0.25">
      <c r="B144" s="15">
        <v>68</v>
      </c>
      <c r="C144" s="100" t="s">
        <v>445</v>
      </c>
      <c r="D144" s="100" t="s">
        <v>368</v>
      </c>
      <c r="E144" s="168">
        <v>1</v>
      </c>
      <c r="F144" s="168">
        <v>10</v>
      </c>
      <c r="G144" s="168">
        <v>10</v>
      </c>
      <c r="H144" s="168">
        <v>3</v>
      </c>
      <c r="I144" s="117">
        <v>0.56618639999999998</v>
      </c>
      <c r="J144" s="116">
        <v>0.42833529999999997</v>
      </c>
      <c r="K144" s="101">
        <v>225</v>
      </c>
      <c r="L144" s="169">
        <v>0.75</v>
      </c>
      <c r="M144" s="100" t="s">
        <v>463</v>
      </c>
      <c r="N144" s="100" t="s">
        <v>464</v>
      </c>
      <c r="O144" s="128">
        <v>1</v>
      </c>
    </row>
    <row r="145" spans="2:15" ht="15" customHeight="1" x14ac:dyDescent="0.25">
      <c r="B145" s="15">
        <v>69</v>
      </c>
      <c r="C145" s="100" t="s">
        <v>305</v>
      </c>
      <c r="D145" s="100" t="s">
        <v>369</v>
      </c>
      <c r="E145" s="168">
        <v>1</v>
      </c>
      <c r="F145" s="168">
        <v>20</v>
      </c>
      <c r="G145" s="168">
        <v>20</v>
      </c>
      <c r="H145" s="168">
        <v>3</v>
      </c>
      <c r="I145" s="117">
        <v>1.4953304476524203</v>
      </c>
      <c r="J145" s="116">
        <v>1.3197356026799991</v>
      </c>
      <c r="K145" s="101">
        <v>695</v>
      </c>
      <c r="L145" s="169">
        <v>1.5</v>
      </c>
      <c r="M145" s="100" t="s">
        <v>465</v>
      </c>
      <c r="N145" s="100" t="s">
        <v>466</v>
      </c>
      <c r="O145" s="170">
        <v>2</v>
      </c>
    </row>
    <row r="146" spans="2:15" ht="15" customHeight="1" x14ac:dyDescent="0.25">
      <c r="B146" s="15">
        <v>70</v>
      </c>
      <c r="C146" s="100" t="s">
        <v>445</v>
      </c>
      <c r="D146" s="100" t="s">
        <v>370</v>
      </c>
      <c r="E146" s="168">
        <v>1</v>
      </c>
      <c r="F146" s="168">
        <v>10</v>
      </c>
      <c r="G146" s="168">
        <v>10</v>
      </c>
      <c r="H146" s="168">
        <v>3</v>
      </c>
      <c r="I146" s="117">
        <v>0.56618639999999998</v>
      </c>
      <c r="J146" s="116">
        <v>0.42833529999999997</v>
      </c>
      <c r="K146" s="101">
        <v>225</v>
      </c>
      <c r="L146" s="169">
        <v>0.75</v>
      </c>
      <c r="M146" s="100" t="s">
        <v>467</v>
      </c>
      <c r="N146" s="100" t="s">
        <v>468</v>
      </c>
      <c r="O146" s="128">
        <v>1</v>
      </c>
    </row>
    <row r="147" spans="2:15" ht="15" customHeight="1" x14ac:dyDescent="0.25">
      <c r="B147" s="15">
        <v>71</v>
      </c>
      <c r="C147" s="100" t="s">
        <v>305</v>
      </c>
      <c r="D147" s="100" t="s">
        <v>371</v>
      </c>
      <c r="E147" s="168">
        <v>1</v>
      </c>
      <c r="F147" s="168">
        <v>20</v>
      </c>
      <c r="G147" s="168">
        <v>20</v>
      </c>
      <c r="H147" s="168">
        <v>3</v>
      </c>
      <c r="I147" s="117">
        <v>1.4953304476524203</v>
      </c>
      <c r="J147" s="116">
        <v>1.3197356026799991</v>
      </c>
      <c r="K147" s="101">
        <v>695</v>
      </c>
      <c r="L147" s="169">
        <v>1.5</v>
      </c>
      <c r="M147" s="100">
        <v>22.366788</v>
      </c>
      <c r="N147" s="100">
        <v>82.230942999999996</v>
      </c>
      <c r="O147" s="170">
        <v>2</v>
      </c>
    </row>
    <row r="148" spans="2:15" ht="15" customHeight="1" x14ac:dyDescent="0.25">
      <c r="B148" s="15">
        <v>72</v>
      </c>
      <c r="C148" s="100" t="s">
        <v>445</v>
      </c>
      <c r="D148" s="100" t="s">
        <v>328</v>
      </c>
      <c r="E148" s="168">
        <v>1</v>
      </c>
      <c r="F148" s="168">
        <v>10</v>
      </c>
      <c r="G148" s="168">
        <v>10</v>
      </c>
      <c r="H148" s="168">
        <v>3</v>
      </c>
      <c r="I148" s="117">
        <v>0.56618639999999998</v>
      </c>
      <c r="J148" s="116">
        <v>0.42833529999999997</v>
      </c>
      <c r="K148" s="101">
        <v>225</v>
      </c>
      <c r="L148" s="169">
        <v>0.75</v>
      </c>
      <c r="M148" s="100">
        <v>22.360161000000002</v>
      </c>
      <c r="N148" s="100">
        <v>82.240881999999999</v>
      </c>
      <c r="O148" s="128">
        <v>1</v>
      </c>
    </row>
    <row r="149" spans="2:15" ht="15" customHeight="1" x14ac:dyDescent="0.25">
      <c r="B149" s="15">
        <v>73</v>
      </c>
      <c r="C149" s="100" t="s">
        <v>445</v>
      </c>
      <c r="D149" s="100" t="s">
        <v>349</v>
      </c>
      <c r="E149" s="168">
        <v>1</v>
      </c>
      <c r="F149" s="168">
        <v>10</v>
      </c>
      <c r="G149" s="168">
        <v>10</v>
      </c>
      <c r="H149" s="168">
        <v>3</v>
      </c>
      <c r="I149" s="117">
        <v>0.56618639999999998</v>
      </c>
      <c r="J149" s="116">
        <v>0.42833529999999997</v>
      </c>
      <c r="K149" s="101">
        <v>225</v>
      </c>
      <c r="L149" s="169">
        <v>0.75</v>
      </c>
      <c r="M149" s="100">
        <v>22.365053</v>
      </c>
      <c r="N149" s="100">
        <v>82.233200999999994</v>
      </c>
      <c r="O149" s="128">
        <v>1</v>
      </c>
    </row>
    <row r="150" spans="2:15" ht="15" customHeight="1" x14ac:dyDescent="0.25">
      <c r="B150" s="15">
        <v>74</v>
      </c>
      <c r="C150" s="100" t="s">
        <v>445</v>
      </c>
      <c r="D150" s="100" t="s">
        <v>372</v>
      </c>
      <c r="E150" s="168">
        <v>1</v>
      </c>
      <c r="F150" s="168">
        <v>10</v>
      </c>
      <c r="G150" s="168">
        <v>10</v>
      </c>
      <c r="H150" s="168">
        <v>3</v>
      </c>
      <c r="I150" s="117">
        <v>0.56618639999999998</v>
      </c>
      <c r="J150" s="116">
        <v>0.42833529999999997</v>
      </c>
      <c r="K150" s="101">
        <v>225</v>
      </c>
      <c r="L150" s="169">
        <v>0.75</v>
      </c>
      <c r="M150" s="100" t="s">
        <v>469</v>
      </c>
      <c r="N150" s="100" t="s">
        <v>470</v>
      </c>
      <c r="O150" s="128">
        <v>1</v>
      </c>
    </row>
    <row r="151" spans="2:15" ht="15" customHeight="1" x14ac:dyDescent="0.25">
      <c r="B151" s="15">
        <v>75</v>
      </c>
      <c r="C151" s="100" t="s">
        <v>445</v>
      </c>
      <c r="D151" s="100" t="s">
        <v>373</v>
      </c>
      <c r="E151" s="168">
        <v>1</v>
      </c>
      <c r="F151" s="168">
        <v>10</v>
      </c>
      <c r="G151" s="168">
        <v>10</v>
      </c>
      <c r="H151" s="168">
        <v>3</v>
      </c>
      <c r="I151" s="117">
        <v>0.56618639999999998</v>
      </c>
      <c r="J151" s="116">
        <v>0.42833529999999997</v>
      </c>
      <c r="K151" s="101">
        <v>225</v>
      </c>
      <c r="L151" s="169">
        <v>0.75</v>
      </c>
      <c r="M151" s="100">
        <v>22.361688999999998</v>
      </c>
      <c r="N151" s="100">
        <v>22.232854</v>
      </c>
      <c r="O151" s="128">
        <v>1</v>
      </c>
    </row>
    <row r="152" spans="2:15" ht="15" customHeight="1" x14ac:dyDescent="0.25">
      <c r="B152" s="15">
        <v>76</v>
      </c>
      <c r="C152" s="100" t="s">
        <v>445</v>
      </c>
      <c r="D152" s="100" t="s">
        <v>374</v>
      </c>
      <c r="E152" s="168">
        <v>1</v>
      </c>
      <c r="F152" s="168">
        <v>10</v>
      </c>
      <c r="G152" s="168">
        <v>10</v>
      </c>
      <c r="H152" s="168">
        <v>3</v>
      </c>
      <c r="I152" s="117">
        <v>0.56618639999999998</v>
      </c>
      <c r="J152" s="116">
        <v>0.42833529999999997</v>
      </c>
      <c r="K152" s="101">
        <v>225</v>
      </c>
      <c r="L152" s="169">
        <v>0.75</v>
      </c>
      <c r="M152" s="100">
        <v>22.368044999999999</v>
      </c>
      <c r="N152" s="100">
        <v>82.229517000000001</v>
      </c>
      <c r="O152" s="128">
        <v>1</v>
      </c>
    </row>
    <row r="153" spans="2:15" ht="15" customHeight="1" x14ac:dyDescent="0.25">
      <c r="B153" s="15">
        <v>77</v>
      </c>
      <c r="C153" s="100" t="s">
        <v>445</v>
      </c>
      <c r="D153" s="100" t="s">
        <v>375</v>
      </c>
      <c r="E153" s="168">
        <v>1</v>
      </c>
      <c r="F153" s="168">
        <v>10</v>
      </c>
      <c r="G153" s="168">
        <v>10</v>
      </c>
      <c r="H153" s="168">
        <v>3</v>
      </c>
      <c r="I153" s="117">
        <v>0.56618639999999998</v>
      </c>
      <c r="J153" s="116">
        <v>0.42833529999999997</v>
      </c>
      <c r="K153" s="101">
        <v>225</v>
      </c>
      <c r="L153" s="169">
        <v>0.75</v>
      </c>
      <c r="M153" s="100" t="s">
        <v>461</v>
      </c>
      <c r="N153" s="100" t="s">
        <v>471</v>
      </c>
      <c r="O153" s="128">
        <v>1</v>
      </c>
    </row>
    <row r="154" spans="2:15" ht="15" customHeight="1" x14ac:dyDescent="0.25">
      <c r="B154" s="15">
        <v>78</v>
      </c>
      <c r="C154" s="100" t="s">
        <v>445</v>
      </c>
      <c r="D154" s="100" t="s">
        <v>376</v>
      </c>
      <c r="E154" s="168">
        <v>1</v>
      </c>
      <c r="F154" s="168">
        <v>10</v>
      </c>
      <c r="G154" s="168">
        <v>10</v>
      </c>
      <c r="H154" s="168">
        <v>3</v>
      </c>
      <c r="I154" s="117">
        <v>0.56618639999999998</v>
      </c>
      <c r="J154" s="116">
        <v>0.42833529999999997</v>
      </c>
      <c r="K154" s="101">
        <v>225</v>
      </c>
      <c r="L154" s="169">
        <v>0.75</v>
      </c>
      <c r="M154" s="100" t="s">
        <v>472</v>
      </c>
      <c r="N154" s="100" t="s">
        <v>473</v>
      </c>
      <c r="O154" s="128">
        <v>1</v>
      </c>
    </row>
    <row r="155" spans="2:15" ht="15" customHeight="1" x14ac:dyDescent="0.25">
      <c r="B155" s="15">
        <v>79</v>
      </c>
      <c r="C155" s="100" t="s">
        <v>298</v>
      </c>
      <c r="D155" s="100" t="s">
        <v>377</v>
      </c>
      <c r="E155" s="168">
        <v>1</v>
      </c>
      <c r="F155" s="168">
        <v>60</v>
      </c>
      <c r="G155" s="168">
        <v>60</v>
      </c>
      <c r="H155" s="168"/>
      <c r="I155" s="117">
        <v>0.27220656916507308</v>
      </c>
      <c r="J155" s="116">
        <v>0.234597905124</v>
      </c>
      <c r="K155" s="101">
        <v>123</v>
      </c>
      <c r="L155" s="169">
        <v>0.20242914979757085</v>
      </c>
      <c r="M155" s="100">
        <v>22.366783000000002</v>
      </c>
      <c r="N155" s="100">
        <v>82.230937999999995</v>
      </c>
      <c r="O155" s="170">
        <v>1</v>
      </c>
    </row>
    <row r="156" spans="2:15" ht="15" customHeight="1" x14ac:dyDescent="0.25">
      <c r="B156" s="15">
        <v>80</v>
      </c>
      <c r="C156" s="100" t="s">
        <v>298</v>
      </c>
      <c r="D156" s="100" t="s">
        <v>378</v>
      </c>
      <c r="E156" s="168">
        <v>1</v>
      </c>
      <c r="F156" s="168">
        <v>60</v>
      </c>
      <c r="G156" s="168">
        <v>60</v>
      </c>
      <c r="H156" s="168"/>
      <c r="I156" s="117">
        <v>0.27220656916507308</v>
      </c>
      <c r="J156" s="116">
        <v>0.234597905124</v>
      </c>
      <c r="K156" s="101">
        <v>123</v>
      </c>
      <c r="L156" s="169">
        <v>0.20242914979757085</v>
      </c>
      <c r="M156" s="100">
        <v>22.360157999999998</v>
      </c>
      <c r="N156" s="100">
        <v>82.240876</v>
      </c>
      <c r="O156" s="170">
        <v>1</v>
      </c>
    </row>
    <row r="157" spans="2:15" ht="15" customHeight="1" x14ac:dyDescent="0.25">
      <c r="B157" s="15">
        <v>81</v>
      </c>
      <c r="C157" s="100" t="s">
        <v>298</v>
      </c>
      <c r="D157" s="100" t="s">
        <v>379</v>
      </c>
      <c r="E157" s="168">
        <v>1</v>
      </c>
      <c r="F157" s="168">
        <v>60</v>
      </c>
      <c r="G157" s="168">
        <v>60</v>
      </c>
      <c r="H157" s="168"/>
      <c r="I157" s="117">
        <v>0.27220656916507308</v>
      </c>
      <c r="J157" s="116">
        <v>0.234597905124</v>
      </c>
      <c r="K157" s="101">
        <v>123</v>
      </c>
      <c r="L157" s="169">
        <v>0.40485829959514169</v>
      </c>
      <c r="M157" s="100">
        <v>22.36505</v>
      </c>
      <c r="N157" s="100">
        <v>82.233198999999999</v>
      </c>
      <c r="O157" s="170">
        <v>1</v>
      </c>
    </row>
    <row r="158" spans="2:15" ht="15" customHeight="1" x14ac:dyDescent="0.25">
      <c r="B158" s="15">
        <v>82</v>
      </c>
      <c r="C158" s="100" t="s">
        <v>445</v>
      </c>
      <c r="D158" s="100" t="s">
        <v>380</v>
      </c>
      <c r="E158" s="168">
        <v>1</v>
      </c>
      <c r="F158" s="168">
        <v>10</v>
      </c>
      <c r="G158" s="168">
        <v>10</v>
      </c>
      <c r="H158" s="168">
        <v>3</v>
      </c>
      <c r="I158" s="117">
        <v>0.56618639999999998</v>
      </c>
      <c r="J158" s="116">
        <v>0.42833529999999997</v>
      </c>
      <c r="K158" s="101">
        <v>225</v>
      </c>
      <c r="L158" s="169">
        <v>0.75</v>
      </c>
      <c r="M158" s="100">
        <v>22.343826</v>
      </c>
      <c r="N158" s="100">
        <v>82.228854999999996</v>
      </c>
      <c r="O158" s="128">
        <v>1</v>
      </c>
    </row>
    <row r="159" spans="2:15" ht="15" customHeight="1" x14ac:dyDescent="0.25">
      <c r="B159" s="15">
        <v>83</v>
      </c>
      <c r="C159" s="100" t="s">
        <v>299</v>
      </c>
      <c r="D159" s="100" t="s">
        <v>380</v>
      </c>
      <c r="E159" s="168">
        <v>1</v>
      </c>
      <c r="F159" s="168">
        <v>10</v>
      </c>
      <c r="G159" s="168">
        <v>10</v>
      </c>
      <c r="H159" s="168">
        <v>3</v>
      </c>
      <c r="I159" s="117">
        <v>0.43667448146294757</v>
      </c>
      <c r="J159" s="116">
        <v>0.32939934468000021</v>
      </c>
      <c r="K159" s="101">
        <v>173</v>
      </c>
      <c r="L159" s="169">
        <v>0.75</v>
      </c>
      <c r="M159" s="100">
        <v>22.36975</v>
      </c>
      <c r="N159" s="100">
        <v>82.245935000000003</v>
      </c>
      <c r="O159" s="128">
        <v>1</v>
      </c>
    </row>
    <row r="160" spans="2:15" ht="15" customHeight="1" x14ac:dyDescent="0.25">
      <c r="B160" s="15">
        <v>84</v>
      </c>
      <c r="C160" s="100" t="s">
        <v>445</v>
      </c>
      <c r="D160" s="100" t="s">
        <v>381</v>
      </c>
      <c r="E160" s="168">
        <v>1</v>
      </c>
      <c r="F160" s="168">
        <v>10</v>
      </c>
      <c r="G160" s="168">
        <v>10</v>
      </c>
      <c r="H160" s="168">
        <v>3</v>
      </c>
      <c r="I160" s="117">
        <v>0.56618639999999998</v>
      </c>
      <c r="J160" s="116">
        <v>0.42833529999999997</v>
      </c>
      <c r="K160" s="101">
        <v>225</v>
      </c>
      <c r="L160" s="169">
        <v>0.75</v>
      </c>
      <c r="M160" s="100">
        <v>22.343595000000001</v>
      </c>
      <c r="N160" s="100">
        <v>82.227986000000001</v>
      </c>
      <c r="O160" s="128">
        <v>1</v>
      </c>
    </row>
    <row r="161" spans="2:15" ht="15" customHeight="1" x14ac:dyDescent="0.25">
      <c r="B161" s="15">
        <v>85</v>
      </c>
      <c r="C161" s="100" t="s">
        <v>299</v>
      </c>
      <c r="D161" s="100" t="s">
        <v>382</v>
      </c>
      <c r="E161" s="168">
        <v>1</v>
      </c>
      <c r="F161" s="168">
        <v>10</v>
      </c>
      <c r="G161" s="168">
        <v>10</v>
      </c>
      <c r="H161" s="168">
        <v>3</v>
      </c>
      <c r="I161" s="117">
        <v>0.43667448146294757</v>
      </c>
      <c r="J161" s="116">
        <v>0.32939934468000021</v>
      </c>
      <c r="K161" s="101">
        <v>173</v>
      </c>
      <c r="L161" s="169">
        <v>0.75</v>
      </c>
      <c r="M161" s="100">
        <v>22.349115000000001</v>
      </c>
      <c r="N161" s="100">
        <v>82.220219999999998</v>
      </c>
      <c r="O161" s="128">
        <v>1</v>
      </c>
    </row>
    <row r="162" spans="2:15" ht="15" customHeight="1" x14ac:dyDescent="0.25">
      <c r="B162" s="15">
        <v>86</v>
      </c>
      <c r="C162" s="100" t="s">
        <v>445</v>
      </c>
      <c r="D162" s="100" t="s">
        <v>383</v>
      </c>
      <c r="E162" s="168">
        <v>1</v>
      </c>
      <c r="F162" s="168">
        <v>10</v>
      </c>
      <c r="G162" s="168">
        <v>10</v>
      </c>
      <c r="H162" s="168">
        <v>3</v>
      </c>
      <c r="I162" s="117">
        <v>0.56618639999999998</v>
      </c>
      <c r="J162" s="116">
        <v>0.42833529999999997</v>
      </c>
      <c r="K162" s="101">
        <v>225</v>
      </c>
      <c r="L162" s="169">
        <v>0.75</v>
      </c>
      <c r="M162" s="100">
        <v>22.34911</v>
      </c>
      <c r="N162" s="100">
        <v>82.220200000000006</v>
      </c>
      <c r="O162" s="128">
        <v>1</v>
      </c>
    </row>
    <row r="163" spans="2:15" ht="15" customHeight="1" x14ac:dyDescent="0.25">
      <c r="B163" s="15">
        <v>87</v>
      </c>
      <c r="C163" s="100" t="s">
        <v>299</v>
      </c>
      <c r="D163" s="100" t="s">
        <v>383</v>
      </c>
      <c r="E163" s="168">
        <v>1</v>
      </c>
      <c r="F163" s="168">
        <v>10</v>
      </c>
      <c r="G163" s="168">
        <v>10</v>
      </c>
      <c r="H163" s="168">
        <v>3</v>
      </c>
      <c r="I163" s="117">
        <v>0.43667448146294757</v>
      </c>
      <c r="J163" s="116">
        <v>0.32939934468000021</v>
      </c>
      <c r="K163" s="101">
        <v>173</v>
      </c>
      <c r="L163" s="169">
        <v>0.75</v>
      </c>
      <c r="M163" s="100">
        <v>22.3431</v>
      </c>
      <c r="N163" s="100">
        <v>82.227930000000001</v>
      </c>
      <c r="O163" s="128">
        <v>1</v>
      </c>
    </row>
    <row r="164" spans="2:15" ht="15" customHeight="1" x14ac:dyDescent="0.25">
      <c r="B164" s="15">
        <v>88</v>
      </c>
      <c r="C164" s="100" t="s">
        <v>445</v>
      </c>
      <c r="D164" s="100" t="s">
        <v>384</v>
      </c>
      <c r="E164" s="168">
        <v>1</v>
      </c>
      <c r="F164" s="168">
        <v>10</v>
      </c>
      <c r="G164" s="168">
        <v>10</v>
      </c>
      <c r="H164" s="168">
        <v>3</v>
      </c>
      <c r="I164" s="117">
        <v>0.56618639999999998</v>
      </c>
      <c r="J164" s="116">
        <v>0.42833529999999997</v>
      </c>
      <c r="K164" s="101">
        <v>225</v>
      </c>
      <c r="L164" s="169">
        <v>0.75</v>
      </c>
      <c r="M164" s="100">
        <v>22.36504</v>
      </c>
      <c r="N164" s="100">
        <v>82.233197000000004</v>
      </c>
      <c r="O164" s="128">
        <v>1</v>
      </c>
    </row>
    <row r="165" spans="2:15" ht="15" customHeight="1" x14ac:dyDescent="0.25">
      <c r="B165" s="15">
        <v>89</v>
      </c>
      <c r="C165" s="100" t="s">
        <v>298</v>
      </c>
      <c r="D165" s="100" t="s">
        <v>385</v>
      </c>
      <c r="E165" s="168">
        <v>1</v>
      </c>
      <c r="F165" s="168">
        <v>60</v>
      </c>
      <c r="G165" s="168">
        <v>60</v>
      </c>
      <c r="H165" s="168"/>
      <c r="I165" s="117">
        <v>0.27220656916507308</v>
      </c>
      <c r="J165" s="116">
        <v>0.234597905124</v>
      </c>
      <c r="K165" s="101">
        <v>123</v>
      </c>
      <c r="L165" s="169">
        <v>0.16194331983805668</v>
      </c>
      <c r="M165" s="100">
        <v>22.343823</v>
      </c>
      <c r="N165" s="100">
        <v>82.228852000000003</v>
      </c>
      <c r="O165" s="170">
        <v>1</v>
      </c>
    </row>
    <row r="166" spans="2:15" ht="15" customHeight="1" x14ac:dyDescent="0.25">
      <c r="B166" s="15">
        <v>90</v>
      </c>
      <c r="C166" s="100" t="s">
        <v>445</v>
      </c>
      <c r="D166" s="100" t="s">
        <v>386</v>
      </c>
      <c r="E166" s="168">
        <v>1</v>
      </c>
      <c r="F166" s="168">
        <v>10</v>
      </c>
      <c r="G166" s="168">
        <v>10</v>
      </c>
      <c r="H166" s="168">
        <v>3</v>
      </c>
      <c r="I166" s="117">
        <v>0.56618639999999998</v>
      </c>
      <c r="J166" s="116">
        <v>0.42833529999999997</v>
      </c>
      <c r="K166" s="101">
        <v>225</v>
      </c>
      <c r="L166" s="169">
        <v>0.75</v>
      </c>
      <c r="M166" s="100">
        <v>22.369759999999999</v>
      </c>
      <c r="N166" s="100">
        <v>82.245934000000005</v>
      </c>
      <c r="O166" s="128">
        <v>1</v>
      </c>
    </row>
    <row r="167" spans="2:15" ht="15" customHeight="1" x14ac:dyDescent="0.25">
      <c r="B167" s="15">
        <v>91</v>
      </c>
      <c r="C167" s="100" t="s">
        <v>445</v>
      </c>
      <c r="D167" s="100" t="s">
        <v>387</v>
      </c>
      <c r="E167" s="168">
        <v>1</v>
      </c>
      <c r="F167" s="168">
        <v>10</v>
      </c>
      <c r="G167" s="168">
        <v>10</v>
      </c>
      <c r="H167" s="168">
        <v>3</v>
      </c>
      <c r="I167" s="117">
        <v>0.56618639999999998</v>
      </c>
      <c r="J167" s="116">
        <v>0.42833529999999997</v>
      </c>
      <c r="K167" s="101">
        <v>225</v>
      </c>
      <c r="L167" s="169">
        <v>0.75</v>
      </c>
      <c r="M167" s="100">
        <v>22.343591</v>
      </c>
      <c r="N167" s="100">
        <v>82.227980000000002</v>
      </c>
      <c r="O167" s="128">
        <v>1</v>
      </c>
    </row>
    <row r="168" spans="2:15" ht="15" customHeight="1" x14ac:dyDescent="0.25">
      <c r="B168" s="15">
        <v>92</v>
      </c>
      <c r="C168" s="100" t="s">
        <v>445</v>
      </c>
      <c r="D168" s="100" t="s">
        <v>388</v>
      </c>
      <c r="E168" s="168">
        <v>1</v>
      </c>
      <c r="F168" s="168">
        <v>10</v>
      </c>
      <c r="G168" s="168">
        <v>10</v>
      </c>
      <c r="H168" s="168">
        <v>3</v>
      </c>
      <c r="I168" s="117">
        <v>0.56618639999999998</v>
      </c>
      <c r="J168" s="116">
        <v>0.42833529999999997</v>
      </c>
      <c r="K168" s="101">
        <v>225</v>
      </c>
      <c r="L168" s="169">
        <v>0.75</v>
      </c>
      <c r="M168" s="100">
        <v>22.349114</v>
      </c>
      <c r="N168" s="100">
        <v>82.220209999999994</v>
      </c>
      <c r="O168" s="128">
        <v>1</v>
      </c>
    </row>
    <row r="169" spans="2:15" ht="15" customHeight="1" x14ac:dyDescent="0.25">
      <c r="B169" s="15">
        <v>93</v>
      </c>
      <c r="C169" s="100" t="s">
        <v>445</v>
      </c>
      <c r="D169" s="100" t="s">
        <v>389</v>
      </c>
      <c r="E169" s="168">
        <v>1</v>
      </c>
      <c r="F169" s="168">
        <v>10</v>
      </c>
      <c r="G169" s="168">
        <v>10</v>
      </c>
      <c r="H169" s="168">
        <v>3</v>
      </c>
      <c r="I169" s="117">
        <v>0.56618639999999998</v>
      </c>
      <c r="J169" s="116">
        <v>0.42833529999999997</v>
      </c>
      <c r="K169" s="101">
        <v>225</v>
      </c>
      <c r="L169" s="169">
        <v>0.75</v>
      </c>
      <c r="M169" s="100">
        <v>22.349150000000002</v>
      </c>
      <c r="N169" s="100">
        <v>82.220699999999994</v>
      </c>
      <c r="O169" s="128">
        <v>1</v>
      </c>
    </row>
    <row r="170" spans="2:15" ht="15" customHeight="1" x14ac:dyDescent="0.25">
      <c r="B170" s="15">
        <v>94</v>
      </c>
      <c r="C170" s="100" t="s">
        <v>300</v>
      </c>
      <c r="D170" s="100" t="s">
        <v>390</v>
      </c>
      <c r="E170" s="168">
        <v>1</v>
      </c>
      <c r="F170" s="168">
        <v>20</v>
      </c>
      <c r="G170" s="168">
        <v>20</v>
      </c>
      <c r="H170" s="168">
        <v>3</v>
      </c>
      <c r="I170" s="117">
        <v>1.4953304476524203</v>
      </c>
      <c r="J170" s="116">
        <v>1.3197356026799991</v>
      </c>
      <c r="K170" s="101">
        <v>695</v>
      </c>
      <c r="L170" s="169">
        <v>1.5</v>
      </c>
      <c r="M170" s="100">
        <v>22.343585999999998</v>
      </c>
      <c r="N170" s="100">
        <v>82.227940000000004</v>
      </c>
      <c r="O170" s="170">
        <v>2</v>
      </c>
    </row>
    <row r="171" spans="2:15" ht="15" customHeight="1" x14ac:dyDescent="0.25">
      <c r="B171" s="15">
        <v>95</v>
      </c>
      <c r="C171" s="100" t="s">
        <v>445</v>
      </c>
      <c r="D171" s="100" t="s">
        <v>391</v>
      </c>
      <c r="E171" s="168">
        <v>1</v>
      </c>
      <c r="F171" s="168">
        <v>10</v>
      </c>
      <c r="G171" s="168">
        <v>10</v>
      </c>
      <c r="H171" s="168">
        <v>3</v>
      </c>
      <c r="I171" s="117">
        <v>0.56618639999999998</v>
      </c>
      <c r="J171" s="116">
        <v>0.42833529999999997</v>
      </c>
      <c r="K171" s="101">
        <v>225</v>
      </c>
      <c r="L171" s="169">
        <v>0.75</v>
      </c>
      <c r="M171" s="100">
        <v>22.349112000000002</v>
      </c>
      <c r="N171" s="100">
        <v>82.220230000000001</v>
      </c>
      <c r="O171" s="128">
        <v>1</v>
      </c>
    </row>
    <row r="172" spans="2:15" ht="15" customHeight="1" x14ac:dyDescent="0.25">
      <c r="B172" s="15">
        <v>96</v>
      </c>
      <c r="C172" s="100" t="s">
        <v>452</v>
      </c>
      <c r="D172" s="100" t="s">
        <v>314</v>
      </c>
      <c r="E172" s="168">
        <v>1</v>
      </c>
      <c r="F172" s="168">
        <v>4</v>
      </c>
      <c r="G172" s="168">
        <v>2</v>
      </c>
      <c r="H172" s="168">
        <v>2</v>
      </c>
      <c r="I172" s="117">
        <v>0.62802000000000002</v>
      </c>
      <c r="J172" s="116">
        <v>8.5465599999999989E-2</v>
      </c>
      <c r="K172" s="101">
        <v>45</v>
      </c>
      <c r="L172" s="169"/>
      <c r="M172" s="100">
        <v>22.342666999999999</v>
      </c>
      <c r="N172" s="100">
        <v>82.225765999999993</v>
      </c>
      <c r="O172" s="170">
        <v>1</v>
      </c>
    </row>
    <row r="173" spans="2:15" ht="15" customHeight="1" x14ac:dyDescent="0.25">
      <c r="B173" s="15">
        <v>97</v>
      </c>
      <c r="C173" s="100" t="s">
        <v>452</v>
      </c>
      <c r="D173" s="100" t="s">
        <v>311</v>
      </c>
      <c r="E173" s="168">
        <v>1</v>
      </c>
      <c r="F173" s="168">
        <v>4</v>
      </c>
      <c r="G173" s="168">
        <v>2</v>
      </c>
      <c r="H173" s="168">
        <v>2</v>
      </c>
      <c r="I173" s="117">
        <v>0.62802000000000002</v>
      </c>
      <c r="J173" s="116">
        <v>8.5465599999999989E-2</v>
      </c>
      <c r="K173" s="101">
        <v>45</v>
      </c>
      <c r="L173" s="169"/>
      <c r="M173" s="100">
        <v>22.491019999999999</v>
      </c>
      <c r="N173" s="100">
        <v>82.220177000000007</v>
      </c>
      <c r="O173" s="170">
        <v>1</v>
      </c>
    </row>
    <row r="174" spans="2:15" ht="15" customHeight="1" x14ac:dyDescent="0.25">
      <c r="B174" s="15">
        <v>98</v>
      </c>
      <c r="C174" s="100" t="s">
        <v>452</v>
      </c>
      <c r="D174" s="100" t="s">
        <v>392</v>
      </c>
      <c r="E174" s="168">
        <v>1</v>
      </c>
      <c r="F174" s="168">
        <v>4</v>
      </c>
      <c r="G174" s="168">
        <v>2</v>
      </c>
      <c r="H174" s="168">
        <v>2</v>
      </c>
      <c r="I174" s="117">
        <v>0.62802000000000002</v>
      </c>
      <c r="J174" s="116">
        <v>8.5465599999999989E-2</v>
      </c>
      <c r="K174" s="101">
        <v>45</v>
      </c>
      <c r="L174" s="169"/>
      <c r="M174" s="100">
        <v>22.345051000000002</v>
      </c>
      <c r="N174" s="100">
        <v>82.219104000000002</v>
      </c>
      <c r="O174" s="170">
        <v>1</v>
      </c>
    </row>
    <row r="175" spans="2:15" ht="15" customHeight="1" x14ac:dyDescent="0.25">
      <c r="B175" s="15">
        <v>99</v>
      </c>
      <c r="C175" s="100" t="s">
        <v>301</v>
      </c>
      <c r="D175" s="100" t="s">
        <v>393</v>
      </c>
      <c r="E175" s="168">
        <v>1</v>
      </c>
      <c r="F175" s="168"/>
      <c r="G175" s="168">
        <v>6</v>
      </c>
      <c r="H175" s="168">
        <v>9</v>
      </c>
      <c r="I175" s="117">
        <v>2.1076095000000001</v>
      </c>
      <c r="J175" s="116">
        <v>0.64815800000000001</v>
      </c>
      <c r="K175" s="101">
        <v>341</v>
      </c>
      <c r="L175" s="169">
        <v>2.0299999999999998</v>
      </c>
      <c r="M175" s="100">
        <v>22.345110999999999</v>
      </c>
      <c r="N175" s="100">
        <v>82.219110000000001</v>
      </c>
      <c r="O175" s="170">
        <v>1</v>
      </c>
    </row>
    <row r="176" spans="2:15" ht="15" customHeight="1" x14ac:dyDescent="0.25">
      <c r="B176" s="15">
        <v>100</v>
      </c>
      <c r="C176" s="100" t="s">
        <v>301</v>
      </c>
      <c r="D176" s="100" t="s">
        <v>394</v>
      </c>
      <c r="E176" s="168">
        <v>1</v>
      </c>
      <c r="F176" s="168"/>
      <c r="G176" s="168">
        <v>6</v>
      </c>
      <c r="H176" s="168">
        <v>9</v>
      </c>
      <c r="I176" s="117">
        <v>2.1076095000000001</v>
      </c>
      <c r="J176" s="116">
        <v>0.64815800000000001</v>
      </c>
      <c r="K176" s="101">
        <v>341</v>
      </c>
      <c r="L176" s="169">
        <v>2.0299999999999998</v>
      </c>
      <c r="M176" s="100">
        <v>22.345050000000001</v>
      </c>
      <c r="N176" s="100">
        <v>82.219089999999994</v>
      </c>
      <c r="O176" s="170">
        <v>1</v>
      </c>
    </row>
    <row r="177" spans="2:15" ht="15" customHeight="1" x14ac:dyDescent="0.25">
      <c r="B177" s="15">
        <v>101</v>
      </c>
      <c r="C177" s="100" t="s">
        <v>302</v>
      </c>
      <c r="D177" s="100" t="s">
        <v>395</v>
      </c>
      <c r="E177" s="168">
        <v>1</v>
      </c>
      <c r="F177" s="168">
        <v>4</v>
      </c>
      <c r="G177" s="168">
        <v>2</v>
      </c>
      <c r="H177" s="168">
        <v>2</v>
      </c>
      <c r="I177" s="117">
        <v>0.62802000000000002</v>
      </c>
      <c r="J177" s="116">
        <v>8.5465599999999989E-2</v>
      </c>
      <c r="K177" s="101">
        <v>45</v>
      </c>
      <c r="L177" s="169"/>
      <c r="M177" s="100">
        <v>22.342665</v>
      </c>
      <c r="N177" s="100">
        <v>82.225769</v>
      </c>
      <c r="O177" s="170">
        <v>1</v>
      </c>
    </row>
    <row r="178" spans="2:15" ht="15" customHeight="1" x14ac:dyDescent="0.25">
      <c r="B178" s="15">
        <v>102</v>
      </c>
      <c r="C178" s="100" t="s">
        <v>302</v>
      </c>
      <c r="D178" s="100" t="s">
        <v>396</v>
      </c>
      <c r="E178" s="168">
        <v>1</v>
      </c>
      <c r="F178" s="168">
        <v>4</v>
      </c>
      <c r="G178" s="168">
        <v>2</v>
      </c>
      <c r="H178" s="168">
        <v>2</v>
      </c>
      <c r="I178" s="117">
        <v>0.62802000000000002</v>
      </c>
      <c r="J178" s="116">
        <v>8.5465599999999989E-2</v>
      </c>
      <c r="K178" s="101">
        <v>45</v>
      </c>
      <c r="L178" s="169"/>
      <c r="M178" s="100">
        <v>22.491040000000002</v>
      </c>
      <c r="N178" s="100">
        <v>82.220174</v>
      </c>
      <c r="O178" s="170">
        <v>1</v>
      </c>
    </row>
    <row r="179" spans="2:15" ht="15" customHeight="1" x14ac:dyDescent="0.25">
      <c r="B179" s="15">
        <v>103</v>
      </c>
      <c r="C179" s="100" t="s">
        <v>302</v>
      </c>
      <c r="D179" s="100" t="s">
        <v>387</v>
      </c>
      <c r="E179" s="168">
        <v>1</v>
      </c>
      <c r="F179" s="168">
        <v>4</v>
      </c>
      <c r="G179" s="168">
        <v>2</v>
      </c>
      <c r="H179" s="168">
        <v>2</v>
      </c>
      <c r="I179" s="117">
        <v>0.62802000000000002</v>
      </c>
      <c r="J179" s="116">
        <v>8.5465599999999989E-2</v>
      </c>
      <c r="K179" s="101">
        <v>45</v>
      </c>
      <c r="L179" s="169"/>
      <c r="M179" s="100">
        <v>22.345047999999998</v>
      </c>
      <c r="N179" s="100">
        <v>82.219100999999995</v>
      </c>
      <c r="O179" s="170">
        <v>1</v>
      </c>
    </row>
    <row r="180" spans="2:15" ht="15" customHeight="1" x14ac:dyDescent="0.25">
      <c r="B180" s="15">
        <v>104</v>
      </c>
      <c r="C180" s="100" t="s">
        <v>302</v>
      </c>
      <c r="D180" s="100" t="s">
        <v>397</v>
      </c>
      <c r="E180" s="168">
        <v>1</v>
      </c>
      <c r="F180" s="168">
        <v>4</v>
      </c>
      <c r="G180" s="168">
        <v>2</v>
      </c>
      <c r="H180" s="168">
        <v>2</v>
      </c>
      <c r="I180" s="117">
        <v>0.62802000000000002</v>
      </c>
      <c r="J180" s="116">
        <v>8.5465599999999989E-2</v>
      </c>
      <c r="K180" s="101">
        <v>45</v>
      </c>
      <c r="L180" s="169"/>
      <c r="M180" s="100">
        <v>22.345108</v>
      </c>
      <c r="N180" s="100">
        <v>82.219149999999999</v>
      </c>
      <c r="O180" s="170">
        <v>1</v>
      </c>
    </row>
    <row r="181" spans="2:15" ht="15" customHeight="1" x14ac:dyDescent="0.25">
      <c r="B181" s="15">
        <v>105</v>
      </c>
      <c r="C181" s="100" t="s">
        <v>302</v>
      </c>
      <c r="D181" s="100" t="s">
        <v>398</v>
      </c>
      <c r="E181" s="168">
        <v>1</v>
      </c>
      <c r="F181" s="168">
        <v>4</v>
      </c>
      <c r="G181" s="168">
        <v>2</v>
      </c>
      <c r="H181" s="168">
        <v>2</v>
      </c>
      <c r="I181" s="117">
        <v>0.62802000000000002</v>
      </c>
      <c r="J181" s="116">
        <v>8.5465599999999989E-2</v>
      </c>
      <c r="K181" s="101">
        <v>45</v>
      </c>
      <c r="L181" s="169"/>
      <c r="M181" s="100">
        <v>22.345089999999999</v>
      </c>
      <c r="N181" s="100">
        <v>82.218990000000005</v>
      </c>
      <c r="O181" s="170">
        <v>1</v>
      </c>
    </row>
    <row r="182" spans="2:15" ht="15" customHeight="1" x14ac:dyDescent="0.25">
      <c r="B182" s="15">
        <v>106</v>
      </c>
      <c r="C182" s="100" t="s">
        <v>302</v>
      </c>
      <c r="D182" s="100" t="s">
        <v>399</v>
      </c>
      <c r="E182" s="168">
        <v>1</v>
      </c>
      <c r="F182" s="168">
        <v>4</v>
      </c>
      <c r="G182" s="168">
        <v>2</v>
      </c>
      <c r="H182" s="168">
        <v>2</v>
      </c>
      <c r="I182" s="117">
        <v>0.62802000000000002</v>
      </c>
      <c r="J182" s="116">
        <v>8.5465599999999989E-2</v>
      </c>
      <c r="K182" s="101">
        <v>45</v>
      </c>
      <c r="L182" s="169"/>
      <c r="M182" s="100">
        <v>22.342661</v>
      </c>
      <c r="N182" s="100">
        <v>82.225762000000003</v>
      </c>
      <c r="O182" s="170">
        <v>1</v>
      </c>
    </row>
    <row r="183" spans="2:15" ht="15" customHeight="1" x14ac:dyDescent="0.25">
      <c r="B183" s="15">
        <v>107</v>
      </c>
      <c r="C183" s="100" t="s">
        <v>302</v>
      </c>
      <c r="D183" s="100" t="s">
        <v>400</v>
      </c>
      <c r="E183" s="168">
        <v>1</v>
      </c>
      <c r="F183" s="168">
        <v>4</v>
      </c>
      <c r="G183" s="168">
        <v>2</v>
      </c>
      <c r="H183" s="168">
        <v>2</v>
      </c>
      <c r="I183" s="117">
        <v>0.62802000000000002</v>
      </c>
      <c r="J183" s="116">
        <v>8.5465599999999989E-2</v>
      </c>
      <c r="K183" s="101">
        <v>45</v>
      </c>
      <c r="L183" s="169"/>
      <c r="M183" s="100">
        <v>22.491050000000001</v>
      </c>
      <c r="N183" s="100">
        <v>82.220169999999996</v>
      </c>
      <c r="O183" s="170">
        <v>1</v>
      </c>
    </row>
    <row r="184" spans="2:15" ht="15" customHeight="1" x14ac:dyDescent="0.25">
      <c r="B184" s="15">
        <v>108</v>
      </c>
      <c r="C184" s="100" t="s">
        <v>445</v>
      </c>
      <c r="D184" s="100" t="s">
        <v>401</v>
      </c>
      <c r="E184" s="168">
        <v>1</v>
      </c>
      <c r="F184" s="168">
        <v>10</v>
      </c>
      <c r="G184" s="168">
        <v>10</v>
      </c>
      <c r="H184" s="168">
        <v>3</v>
      </c>
      <c r="I184" s="117">
        <v>0.56618639999999998</v>
      </c>
      <c r="J184" s="116">
        <v>0.42833529999999997</v>
      </c>
      <c r="K184" s="101">
        <v>225</v>
      </c>
      <c r="L184" s="169">
        <v>0.75</v>
      </c>
      <c r="M184" s="100">
        <v>22.345053</v>
      </c>
      <c r="N184" s="100">
        <v>82.219106999999994</v>
      </c>
      <c r="O184" s="128">
        <v>1</v>
      </c>
    </row>
    <row r="185" spans="2:15" ht="15" customHeight="1" x14ac:dyDescent="0.25">
      <c r="B185" s="15">
        <v>109</v>
      </c>
      <c r="C185" s="100" t="s">
        <v>453</v>
      </c>
      <c r="D185" s="100" t="s">
        <v>401</v>
      </c>
      <c r="E185" s="168">
        <v>1</v>
      </c>
      <c r="F185" s="168">
        <v>4</v>
      </c>
      <c r="G185" s="168">
        <v>2</v>
      </c>
      <c r="H185" s="168">
        <v>2</v>
      </c>
      <c r="I185" s="117">
        <v>0.62802000000000002</v>
      </c>
      <c r="J185" s="116">
        <v>8.5465599999999989E-2</v>
      </c>
      <c r="K185" s="101">
        <v>45</v>
      </c>
      <c r="L185" s="169"/>
      <c r="M185" s="100">
        <v>22.345053</v>
      </c>
      <c r="N185" s="100">
        <v>82.219106999999994</v>
      </c>
      <c r="O185" s="170">
        <v>1</v>
      </c>
    </row>
    <row r="186" spans="2:15" ht="15" customHeight="1" x14ac:dyDescent="0.25">
      <c r="B186" s="15">
        <v>110</v>
      </c>
      <c r="C186" s="100" t="s">
        <v>301</v>
      </c>
      <c r="D186" s="100" t="s">
        <v>402</v>
      </c>
      <c r="E186" s="168">
        <v>1</v>
      </c>
      <c r="F186" s="168"/>
      <c r="G186" s="168">
        <v>6</v>
      </c>
      <c r="H186" s="168">
        <v>9</v>
      </c>
      <c r="I186" s="117">
        <v>2.1076095000000001</v>
      </c>
      <c r="J186" s="116">
        <v>0.64815800000000001</v>
      </c>
      <c r="K186" s="101">
        <v>341</v>
      </c>
      <c r="L186" s="169">
        <v>2.0299999999999998</v>
      </c>
      <c r="M186" s="100">
        <v>22.345113000000001</v>
      </c>
      <c r="N186" s="100">
        <v>82.219149999999999</v>
      </c>
      <c r="O186" s="170">
        <v>1</v>
      </c>
    </row>
    <row r="187" spans="2:15" ht="15" customHeight="1" x14ac:dyDescent="0.25">
      <c r="B187" s="15">
        <v>111</v>
      </c>
      <c r="C187" s="100" t="s">
        <v>301</v>
      </c>
      <c r="D187" s="100" t="s">
        <v>403</v>
      </c>
      <c r="E187" s="168">
        <v>1</v>
      </c>
      <c r="F187" s="168"/>
      <c r="G187" s="168">
        <v>6</v>
      </c>
      <c r="H187" s="168">
        <v>9</v>
      </c>
      <c r="I187" s="117">
        <v>2.1076095000000001</v>
      </c>
      <c r="J187" s="115">
        <v>0.64815800000000001</v>
      </c>
      <c r="K187" s="101">
        <v>341</v>
      </c>
      <c r="L187" s="169">
        <v>2.0299999999999998</v>
      </c>
      <c r="M187" s="100">
        <v>22.34507</v>
      </c>
      <c r="N187" s="100">
        <v>82.219009999999997</v>
      </c>
      <c r="O187" s="170">
        <v>1</v>
      </c>
    </row>
    <row r="188" spans="2:15" ht="15" customHeight="1" x14ac:dyDescent="0.25">
      <c r="B188" s="15">
        <v>112</v>
      </c>
      <c r="C188" s="100" t="s">
        <v>452</v>
      </c>
      <c r="D188" s="100" t="s">
        <v>404</v>
      </c>
      <c r="E188" s="168">
        <v>1</v>
      </c>
      <c r="F188" s="168">
        <v>4</v>
      </c>
      <c r="G188" s="168">
        <v>2</v>
      </c>
      <c r="H188" s="168">
        <v>2</v>
      </c>
      <c r="I188" s="117">
        <v>0.62802000000000002</v>
      </c>
      <c r="J188" s="116">
        <v>8.5465599999999989E-2</v>
      </c>
      <c r="K188" s="101">
        <v>45</v>
      </c>
      <c r="L188" s="169"/>
      <c r="M188" s="100">
        <v>22.342663000000002</v>
      </c>
      <c r="N188" s="100">
        <v>82.225765999999993</v>
      </c>
      <c r="O188" s="170">
        <v>1</v>
      </c>
    </row>
    <row r="189" spans="2:15" ht="15" customHeight="1" x14ac:dyDescent="0.25">
      <c r="B189" s="15">
        <v>113</v>
      </c>
      <c r="C189" s="100" t="s">
        <v>452</v>
      </c>
      <c r="D189" s="100" t="s">
        <v>361</v>
      </c>
      <c r="E189" s="168">
        <v>1</v>
      </c>
      <c r="F189" s="168">
        <v>4</v>
      </c>
      <c r="G189" s="168">
        <v>2</v>
      </c>
      <c r="H189" s="168">
        <v>2</v>
      </c>
      <c r="I189" s="117">
        <v>0.62802000000000002</v>
      </c>
      <c r="J189" s="115">
        <v>8.5465599999999989E-2</v>
      </c>
      <c r="K189" s="101">
        <v>45</v>
      </c>
      <c r="L189" s="169"/>
      <c r="M189" s="100">
        <v>22.491019999999999</v>
      </c>
      <c r="N189" s="100">
        <v>82.220175999999995</v>
      </c>
      <c r="O189" s="170">
        <v>1</v>
      </c>
    </row>
    <row r="190" spans="2:15" ht="15" customHeight="1" x14ac:dyDescent="0.25">
      <c r="B190" s="15">
        <v>114</v>
      </c>
      <c r="C190" s="100" t="s">
        <v>452</v>
      </c>
      <c r="D190" s="100" t="s">
        <v>405</v>
      </c>
      <c r="E190" s="168">
        <v>1</v>
      </c>
      <c r="F190" s="168">
        <v>4</v>
      </c>
      <c r="G190" s="168">
        <v>2</v>
      </c>
      <c r="H190" s="168">
        <v>2</v>
      </c>
      <c r="I190" s="117">
        <v>0.62802000000000002</v>
      </c>
      <c r="J190" s="115">
        <v>8.5465599999999989E-2</v>
      </c>
      <c r="K190" s="101">
        <v>45</v>
      </c>
      <c r="L190" s="169"/>
      <c r="M190" s="100">
        <v>22.345046</v>
      </c>
      <c r="N190" s="100">
        <v>82.219104999999999</v>
      </c>
      <c r="O190" s="170">
        <v>1</v>
      </c>
    </row>
    <row r="191" spans="2:15" ht="15" customHeight="1" x14ac:dyDescent="0.25">
      <c r="B191" s="15">
        <v>115</v>
      </c>
      <c r="C191" s="100" t="s">
        <v>452</v>
      </c>
      <c r="D191" s="100" t="s">
        <v>406</v>
      </c>
      <c r="E191" s="168">
        <v>1</v>
      </c>
      <c r="F191" s="168">
        <v>4</v>
      </c>
      <c r="G191" s="168">
        <v>2</v>
      </c>
      <c r="H191" s="168">
        <v>2</v>
      </c>
      <c r="I191" s="117">
        <v>0.62802000000000002</v>
      </c>
      <c r="J191" s="115">
        <v>8.5465599999999989E-2</v>
      </c>
      <c r="K191" s="101">
        <v>45</v>
      </c>
      <c r="L191" s="169"/>
      <c r="M191" s="100">
        <v>22.345102000000001</v>
      </c>
      <c r="N191" s="100">
        <v>82.219130000000007</v>
      </c>
      <c r="O191" s="170">
        <v>1</v>
      </c>
    </row>
    <row r="192" spans="2:15" ht="15" customHeight="1" x14ac:dyDescent="0.25">
      <c r="B192" s="15">
        <v>116</v>
      </c>
      <c r="C192" s="100" t="s">
        <v>452</v>
      </c>
      <c r="D192" s="100" t="s">
        <v>407</v>
      </c>
      <c r="E192" s="168">
        <v>1</v>
      </c>
      <c r="F192" s="168">
        <v>4</v>
      </c>
      <c r="G192" s="168">
        <v>2</v>
      </c>
      <c r="H192" s="168">
        <v>2</v>
      </c>
      <c r="I192" s="117">
        <v>0.62802000000000002</v>
      </c>
      <c r="J192" s="116">
        <v>8.5465599999999989E-2</v>
      </c>
      <c r="K192" s="101">
        <v>45</v>
      </c>
      <c r="L192" s="169"/>
      <c r="M192" s="100">
        <v>22.345040000000001</v>
      </c>
      <c r="N192" s="100">
        <v>82.218900000000005</v>
      </c>
      <c r="O192" s="170">
        <v>1</v>
      </c>
    </row>
    <row r="193" spans="2:15" ht="15" customHeight="1" x14ac:dyDescent="0.25">
      <c r="B193" s="15">
        <v>117</v>
      </c>
      <c r="C193" s="100" t="s">
        <v>452</v>
      </c>
      <c r="D193" s="100" t="s">
        <v>408</v>
      </c>
      <c r="E193" s="168">
        <v>1</v>
      </c>
      <c r="F193" s="168">
        <v>4</v>
      </c>
      <c r="G193" s="168">
        <v>2</v>
      </c>
      <c r="H193" s="168">
        <v>2</v>
      </c>
      <c r="I193" s="117">
        <v>0.62802000000000002</v>
      </c>
      <c r="J193" s="116">
        <v>8.5465599999999989E-2</v>
      </c>
      <c r="K193" s="101">
        <v>45</v>
      </c>
      <c r="L193" s="169"/>
      <c r="M193" s="100">
        <v>22.345109999999998</v>
      </c>
      <c r="N193" s="100">
        <v>82.219139999999996</v>
      </c>
      <c r="O193" s="170">
        <v>1</v>
      </c>
    </row>
    <row r="194" spans="2:15" ht="15" customHeight="1" x14ac:dyDescent="0.25">
      <c r="B194" s="15">
        <v>118</v>
      </c>
      <c r="C194" s="100" t="s">
        <v>452</v>
      </c>
      <c r="D194" s="100" t="s">
        <v>321</v>
      </c>
      <c r="E194" s="168">
        <v>1</v>
      </c>
      <c r="F194" s="168">
        <v>4</v>
      </c>
      <c r="G194" s="168">
        <v>2</v>
      </c>
      <c r="H194" s="168">
        <v>2</v>
      </c>
      <c r="I194" s="117">
        <v>0.62802000000000002</v>
      </c>
      <c r="J194" s="115">
        <v>8.5465599999999989E-2</v>
      </c>
      <c r="K194" s="101">
        <v>45</v>
      </c>
      <c r="L194" s="169"/>
      <c r="M194" s="100">
        <v>22.345020000000002</v>
      </c>
      <c r="N194" s="100">
        <v>82.219040000000007</v>
      </c>
      <c r="O194" s="170">
        <v>1</v>
      </c>
    </row>
    <row r="195" spans="2:15" ht="15" customHeight="1" x14ac:dyDescent="0.25">
      <c r="B195" s="15">
        <v>119</v>
      </c>
      <c r="C195" s="100" t="s">
        <v>302</v>
      </c>
      <c r="D195" s="100" t="s">
        <v>409</v>
      </c>
      <c r="E195" s="168">
        <v>1</v>
      </c>
      <c r="F195" s="168">
        <v>4</v>
      </c>
      <c r="G195" s="168">
        <v>2</v>
      </c>
      <c r="H195" s="168">
        <v>2</v>
      </c>
      <c r="I195" s="117">
        <v>0.62802000000000002</v>
      </c>
      <c r="J195" s="115">
        <v>8.5465599999999989E-2</v>
      </c>
      <c r="K195" s="101">
        <v>45</v>
      </c>
      <c r="L195" s="169"/>
      <c r="M195" s="100">
        <v>22.342662000000001</v>
      </c>
      <c r="N195" s="100">
        <v>82.225763999999998</v>
      </c>
      <c r="O195" s="170">
        <v>1</v>
      </c>
    </row>
    <row r="196" spans="2:15" ht="15" customHeight="1" x14ac:dyDescent="0.25">
      <c r="B196" s="15">
        <v>120</v>
      </c>
      <c r="C196" s="100" t="s">
        <v>302</v>
      </c>
      <c r="D196" s="100" t="s">
        <v>410</v>
      </c>
      <c r="E196" s="168">
        <v>1</v>
      </c>
      <c r="F196" s="168">
        <v>4</v>
      </c>
      <c r="G196" s="168">
        <v>2</v>
      </c>
      <c r="H196" s="168">
        <v>2</v>
      </c>
      <c r="I196" s="117">
        <v>0.62802000000000002</v>
      </c>
      <c r="J196" s="116">
        <v>8.5465599999999989E-2</v>
      </c>
      <c r="K196" s="101">
        <v>45</v>
      </c>
      <c r="L196" s="169"/>
      <c r="M196" s="100">
        <v>22.491060000000001</v>
      </c>
      <c r="N196" s="100">
        <v>82.220178000000004</v>
      </c>
      <c r="O196" s="170">
        <v>1</v>
      </c>
    </row>
    <row r="197" spans="2:15" ht="15" customHeight="1" x14ac:dyDescent="0.25">
      <c r="B197" s="15">
        <v>121</v>
      </c>
      <c r="C197" s="100" t="s">
        <v>301</v>
      </c>
      <c r="D197" s="100" t="s">
        <v>411</v>
      </c>
      <c r="E197" s="168">
        <v>1</v>
      </c>
      <c r="F197" s="168"/>
      <c r="G197" s="168">
        <v>6</v>
      </c>
      <c r="H197" s="168">
        <v>9</v>
      </c>
      <c r="I197" s="117">
        <v>2.1076095000000001</v>
      </c>
      <c r="J197" s="116">
        <v>0.64815800000000001</v>
      </c>
      <c r="K197" s="101">
        <v>341</v>
      </c>
      <c r="L197" s="169">
        <v>2.0299999999999998</v>
      </c>
      <c r="M197" s="100">
        <v>22.345044999999999</v>
      </c>
      <c r="N197" s="100">
        <v>82.219103000000004</v>
      </c>
      <c r="O197" s="170">
        <v>1</v>
      </c>
    </row>
    <row r="198" spans="2:15" ht="15" customHeight="1" x14ac:dyDescent="0.25">
      <c r="B198" s="15">
        <v>122</v>
      </c>
      <c r="C198" s="100" t="s">
        <v>445</v>
      </c>
      <c r="D198" s="100" t="s">
        <v>412</v>
      </c>
      <c r="E198" s="168">
        <v>1</v>
      </c>
      <c r="F198" s="168">
        <v>10</v>
      </c>
      <c r="G198" s="168">
        <v>10</v>
      </c>
      <c r="H198" s="168">
        <v>3</v>
      </c>
      <c r="I198" s="117">
        <v>0.56618639999999998</v>
      </c>
      <c r="J198" s="115">
        <v>0.42833529999999997</v>
      </c>
      <c r="K198" s="101">
        <v>225</v>
      </c>
      <c r="L198" s="169">
        <v>0.75</v>
      </c>
      <c r="M198" s="100">
        <v>22.345099999999999</v>
      </c>
      <c r="N198" s="100">
        <v>82.219120000000004</v>
      </c>
      <c r="O198" s="128">
        <v>1</v>
      </c>
    </row>
    <row r="199" spans="2:15" ht="15" customHeight="1" x14ac:dyDescent="0.25">
      <c r="B199" s="15">
        <v>123</v>
      </c>
      <c r="C199" s="100" t="s">
        <v>301</v>
      </c>
      <c r="D199" s="100" t="s">
        <v>412</v>
      </c>
      <c r="E199" s="168">
        <v>1</v>
      </c>
      <c r="F199" s="168"/>
      <c r="G199" s="168">
        <v>6</v>
      </c>
      <c r="H199" s="168">
        <v>9</v>
      </c>
      <c r="I199" s="117">
        <v>2.1076095000000001</v>
      </c>
      <c r="J199" s="116">
        <v>0.64815800000000001</v>
      </c>
      <c r="K199" s="101">
        <v>341</v>
      </c>
      <c r="L199" s="169">
        <v>2.0299999999999998</v>
      </c>
      <c r="M199" s="100">
        <v>22.345099999999999</v>
      </c>
      <c r="N199" s="100">
        <v>82.219120000000004</v>
      </c>
      <c r="O199" s="170">
        <v>1</v>
      </c>
    </row>
    <row r="200" spans="2:15" ht="15" customHeight="1" x14ac:dyDescent="0.25">
      <c r="B200" s="15">
        <v>124</v>
      </c>
      <c r="C200" s="100" t="s">
        <v>445</v>
      </c>
      <c r="D200" s="100" t="s">
        <v>413</v>
      </c>
      <c r="E200" s="168">
        <v>1</v>
      </c>
      <c r="F200" s="168">
        <v>10</v>
      </c>
      <c r="G200" s="168">
        <v>10</v>
      </c>
      <c r="H200" s="168">
        <v>3</v>
      </c>
      <c r="I200" s="117">
        <v>0.56618639999999998</v>
      </c>
      <c r="J200" s="115">
        <v>0.42833529999999997</v>
      </c>
      <c r="K200" s="101">
        <v>225</v>
      </c>
      <c r="L200" s="169">
        <v>0.75</v>
      </c>
      <c r="M200" s="100">
        <v>22.345009999999998</v>
      </c>
      <c r="N200" s="100">
        <v>82.218999999999994</v>
      </c>
      <c r="O200" s="128">
        <v>1</v>
      </c>
    </row>
    <row r="201" spans="2:15" ht="15" customHeight="1" x14ac:dyDescent="0.25">
      <c r="B201" s="15">
        <v>125</v>
      </c>
      <c r="C201" s="100" t="s">
        <v>302</v>
      </c>
      <c r="D201" s="100" t="s">
        <v>413</v>
      </c>
      <c r="E201" s="168">
        <v>1</v>
      </c>
      <c r="F201" s="168">
        <v>4</v>
      </c>
      <c r="G201" s="168">
        <v>2</v>
      </c>
      <c r="H201" s="168">
        <v>2</v>
      </c>
      <c r="I201" s="117">
        <v>0.62802000000000002</v>
      </c>
      <c r="J201" s="116">
        <v>8.5465599999999989E-2</v>
      </c>
      <c r="K201" s="101">
        <v>45</v>
      </c>
      <c r="L201" s="169"/>
      <c r="M201" s="100">
        <v>22.345009999999998</v>
      </c>
      <c r="N201" s="100">
        <v>82.218999999999994</v>
      </c>
      <c r="O201" s="170">
        <v>1</v>
      </c>
    </row>
    <row r="202" spans="2:15" ht="15" customHeight="1" x14ac:dyDescent="0.25">
      <c r="B202" s="15">
        <v>126</v>
      </c>
      <c r="C202" s="100" t="s">
        <v>445</v>
      </c>
      <c r="D202" s="100" t="s">
        <v>414</v>
      </c>
      <c r="E202" s="168">
        <v>1</v>
      </c>
      <c r="F202" s="168">
        <v>10</v>
      </c>
      <c r="G202" s="168">
        <v>10</v>
      </c>
      <c r="H202" s="168">
        <v>3</v>
      </c>
      <c r="I202" s="117">
        <v>0.56618639999999998</v>
      </c>
      <c r="J202" s="115">
        <v>0.42833529999999997</v>
      </c>
      <c r="K202" s="101">
        <v>225</v>
      </c>
      <c r="L202" s="169">
        <v>0.75</v>
      </c>
      <c r="M202" s="100">
        <v>22.345040000000001</v>
      </c>
      <c r="N202" s="100">
        <v>82.219099999999997</v>
      </c>
      <c r="O202" s="128">
        <v>1</v>
      </c>
    </row>
    <row r="203" spans="2:15" ht="15" customHeight="1" x14ac:dyDescent="0.25">
      <c r="B203" s="15">
        <v>127</v>
      </c>
      <c r="C203" s="100" t="s">
        <v>301</v>
      </c>
      <c r="D203" s="100" t="s">
        <v>414</v>
      </c>
      <c r="E203" s="168">
        <v>1</v>
      </c>
      <c r="F203" s="168"/>
      <c r="G203" s="168">
        <v>6</v>
      </c>
      <c r="H203" s="168">
        <v>9</v>
      </c>
      <c r="I203" s="117">
        <v>2.1076095000000001</v>
      </c>
      <c r="J203" s="116">
        <v>0.64815800000000001</v>
      </c>
      <c r="K203" s="101">
        <v>341</v>
      </c>
      <c r="L203" s="169">
        <v>2.0299999999999998</v>
      </c>
      <c r="M203" s="100">
        <v>22.345040000000001</v>
      </c>
      <c r="N203" s="100">
        <v>82.219099999999997</v>
      </c>
      <c r="O203" s="170">
        <v>1</v>
      </c>
    </row>
    <row r="204" spans="2:15" ht="15" customHeight="1" x14ac:dyDescent="0.25">
      <c r="B204" s="15">
        <v>128</v>
      </c>
      <c r="C204" s="100" t="s">
        <v>301</v>
      </c>
      <c r="D204" s="100" t="s">
        <v>415</v>
      </c>
      <c r="E204" s="168">
        <v>1</v>
      </c>
      <c r="F204" s="168"/>
      <c r="G204" s="168">
        <v>6</v>
      </c>
      <c r="H204" s="168">
        <v>9</v>
      </c>
      <c r="I204" s="117">
        <v>2.1076095000000001</v>
      </c>
      <c r="J204" s="116">
        <v>0.64815800000000001</v>
      </c>
      <c r="K204" s="101">
        <v>341</v>
      </c>
      <c r="L204" s="169">
        <v>2.0299999999999998</v>
      </c>
      <c r="M204" s="100">
        <v>22.342438000000001</v>
      </c>
      <c r="N204" s="100">
        <v>82.217982000000006</v>
      </c>
      <c r="O204" s="170">
        <v>1</v>
      </c>
    </row>
    <row r="205" spans="2:15" ht="15" customHeight="1" x14ac:dyDescent="0.25">
      <c r="B205" s="15">
        <v>129</v>
      </c>
      <c r="C205" s="100" t="s">
        <v>301</v>
      </c>
      <c r="D205" s="100" t="s">
        <v>416</v>
      </c>
      <c r="E205" s="168">
        <v>1</v>
      </c>
      <c r="F205" s="168"/>
      <c r="G205" s="168">
        <v>6</v>
      </c>
      <c r="H205" s="168">
        <v>9</v>
      </c>
      <c r="I205" s="117">
        <v>2.1076095000000001</v>
      </c>
      <c r="J205" s="116">
        <v>0.64815800000000001</v>
      </c>
      <c r="K205" s="101">
        <v>341</v>
      </c>
      <c r="L205" s="169">
        <v>2.0299999999999998</v>
      </c>
      <c r="M205" s="171">
        <v>22.34506</v>
      </c>
      <c r="N205" s="171">
        <v>82.218900000000005</v>
      </c>
      <c r="O205" s="170">
        <v>1</v>
      </c>
    </row>
    <row r="206" spans="2:15" ht="15" customHeight="1" x14ac:dyDescent="0.25">
      <c r="B206" s="15">
        <v>130</v>
      </c>
      <c r="C206" s="100" t="s">
        <v>302</v>
      </c>
      <c r="D206" s="100" t="s">
        <v>417</v>
      </c>
      <c r="E206" s="168">
        <v>1</v>
      </c>
      <c r="F206" s="168">
        <v>4</v>
      </c>
      <c r="G206" s="168">
        <v>2</v>
      </c>
      <c r="H206" s="168">
        <v>2</v>
      </c>
      <c r="I206" s="117">
        <v>0.62802000000000002</v>
      </c>
      <c r="J206" s="116">
        <v>8.5465599999999989E-2</v>
      </c>
      <c r="K206" s="101">
        <v>45</v>
      </c>
      <c r="L206" s="169"/>
      <c r="M206" s="171">
        <v>22.342434999999998</v>
      </c>
      <c r="N206" s="171">
        <v>82.217979999999997</v>
      </c>
      <c r="O206" s="170">
        <v>1</v>
      </c>
    </row>
    <row r="207" spans="2:15" ht="15" customHeight="1" x14ac:dyDescent="0.25">
      <c r="B207" s="15">
        <v>131</v>
      </c>
      <c r="C207" s="100" t="s">
        <v>301</v>
      </c>
      <c r="D207" s="100" t="s">
        <v>418</v>
      </c>
      <c r="E207" s="168">
        <v>1</v>
      </c>
      <c r="F207" s="168"/>
      <c r="G207" s="168">
        <v>6</v>
      </c>
      <c r="H207" s="168">
        <v>9</v>
      </c>
      <c r="I207" s="117">
        <v>2.1076095000000001</v>
      </c>
      <c r="J207" s="116">
        <v>0.64815800000000001</v>
      </c>
      <c r="K207" s="101">
        <v>341</v>
      </c>
      <c r="L207" s="169">
        <v>2.0299999999999998</v>
      </c>
      <c r="M207" s="171">
        <v>22.342666600000001</v>
      </c>
      <c r="N207" s="171">
        <v>82.225763999999998</v>
      </c>
      <c r="O207" s="170">
        <v>1</v>
      </c>
    </row>
    <row r="208" spans="2:15" ht="15" customHeight="1" x14ac:dyDescent="0.25">
      <c r="B208" s="15">
        <v>132</v>
      </c>
      <c r="C208" s="100" t="s">
        <v>303</v>
      </c>
      <c r="D208" s="100" t="s">
        <v>340</v>
      </c>
      <c r="E208" s="168">
        <v>1</v>
      </c>
      <c r="F208" s="168">
        <v>4</v>
      </c>
      <c r="G208" s="168">
        <v>2</v>
      </c>
      <c r="H208" s="168">
        <v>2</v>
      </c>
      <c r="I208" s="117">
        <v>0.62802000000000002</v>
      </c>
      <c r="J208" s="116">
        <v>8.5465599999999989E-2</v>
      </c>
      <c r="K208" s="101">
        <v>45</v>
      </c>
      <c r="L208" s="169"/>
      <c r="M208" s="171">
        <v>22.491040000000002</v>
      </c>
      <c r="N208" s="171">
        <v>82.220179000000002</v>
      </c>
      <c r="O208" s="170">
        <v>1</v>
      </c>
    </row>
    <row r="209" spans="2:15" ht="15" customHeight="1" x14ac:dyDescent="0.25">
      <c r="B209" s="15">
        <v>133</v>
      </c>
      <c r="C209" s="100" t="s">
        <v>302</v>
      </c>
      <c r="D209" s="100" t="s">
        <v>340</v>
      </c>
      <c r="E209" s="168">
        <v>1</v>
      </c>
      <c r="F209" s="168">
        <v>4</v>
      </c>
      <c r="G209" s="168">
        <v>2</v>
      </c>
      <c r="H209" s="168">
        <v>2</v>
      </c>
      <c r="I209" s="117">
        <v>0.62802000000000002</v>
      </c>
      <c r="J209" s="115">
        <v>8.5465599999999989E-2</v>
      </c>
      <c r="K209" s="101">
        <v>45</v>
      </c>
      <c r="L209" s="117"/>
      <c r="M209" s="171">
        <v>22.345053</v>
      </c>
      <c r="N209" s="171">
        <v>82.219105999999996</v>
      </c>
      <c r="O209" s="170">
        <v>1</v>
      </c>
    </row>
    <row r="210" spans="2:15" ht="15" customHeight="1" x14ac:dyDescent="0.25">
      <c r="B210" s="15">
        <v>134</v>
      </c>
      <c r="C210" s="100" t="s">
        <v>452</v>
      </c>
      <c r="D210" s="100" t="s">
        <v>341</v>
      </c>
      <c r="E210" s="168">
        <v>1</v>
      </c>
      <c r="F210" s="168">
        <v>4</v>
      </c>
      <c r="G210" s="168">
        <v>2</v>
      </c>
      <c r="H210" s="168">
        <v>2</v>
      </c>
      <c r="I210" s="117">
        <v>0.62802000000000002</v>
      </c>
      <c r="J210" s="116">
        <v>8.5465599999999989E-2</v>
      </c>
      <c r="K210" s="101">
        <v>45</v>
      </c>
      <c r="L210" s="169"/>
      <c r="M210" s="171">
        <v>22.345113999999999</v>
      </c>
      <c r="N210" s="171">
        <v>82.219114000000005</v>
      </c>
      <c r="O210" s="170">
        <v>1</v>
      </c>
    </row>
    <row r="211" spans="2:15" ht="15" customHeight="1" x14ac:dyDescent="0.25">
      <c r="B211" s="15">
        <v>135</v>
      </c>
      <c r="C211" s="100" t="s">
        <v>454</v>
      </c>
      <c r="D211" s="100" t="s">
        <v>341</v>
      </c>
      <c r="E211" s="168">
        <v>1</v>
      </c>
      <c r="F211" s="168"/>
      <c r="G211" s="168"/>
      <c r="H211" s="168"/>
      <c r="I211" s="117">
        <v>0</v>
      </c>
      <c r="J211" s="115">
        <v>0</v>
      </c>
      <c r="K211" s="101"/>
      <c r="L211" s="117"/>
      <c r="M211" s="171">
        <v>22.345054999999999</v>
      </c>
      <c r="N211" s="171">
        <v>82.219110000000001</v>
      </c>
      <c r="O211" s="170">
        <v>1</v>
      </c>
    </row>
    <row r="212" spans="2:15" ht="15" customHeight="1" x14ac:dyDescent="0.25">
      <c r="B212" s="15">
        <v>136</v>
      </c>
      <c r="C212" s="100" t="s">
        <v>301</v>
      </c>
      <c r="D212" s="100" t="s">
        <v>342</v>
      </c>
      <c r="E212" s="168">
        <v>1</v>
      </c>
      <c r="F212" s="168"/>
      <c r="G212" s="168">
        <v>6</v>
      </c>
      <c r="H212" s="168">
        <v>9</v>
      </c>
      <c r="I212" s="117">
        <v>2.1076095000000001</v>
      </c>
      <c r="J212" s="116">
        <v>0.64815800000000001</v>
      </c>
      <c r="K212" s="101">
        <v>341</v>
      </c>
      <c r="L212" s="169">
        <v>2.0299999999999998</v>
      </c>
      <c r="M212" s="171">
        <v>22.343513000000002</v>
      </c>
      <c r="N212" s="171">
        <v>82.227896000000001</v>
      </c>
      <c r="O212" s="170">
        <v>1</v>
      </c>
    </row>
    <row r="213" spans="2:15" ht="15" customHeight="1" x14ac:dyDescent="0.25">
      <c r="B213" s="15">
        <v>137</v>
      </c>
      <c r="C213" s="100" t="s">
        <v>452</v>
      </c>
      <c r="D213" s="100" t="s">
        <v>419</v>
      </c>
      <c r="E213" s="168">
        <v>1</v>
      </c>
      <c r="F213" s="168">
        <v>4</v>
      </c>
      <c r="G213" s="168">
        <v>2</v>
      </c>
      <c r="H213" s="168">
        <v>2</v>
      </c>
      <c r="I213" s="117">
        <v>0.62802000000000002</v>
      </c>
      <c r="J213" s="116">
        <v>8.5465599999999989E-2</v>
      </c>
      <c r="K213" s="101">
        <v>45</v>
      </c>
      <c r="L213" s="117"/>
      <c r="M213" s="171">
        <v>22.345051999999999</v>
      </c>
      <c r="N213" s="171">
        <v>82.219104000000002</v>
      </c>
      <c r="O213" s="170">
        <v>1</v>
      </c>
    </row>
    <row r="214" spans="2:15" ht="15" customHeight="1" x14ac:dyDescent="0.25">
      <c r="B214" s="15">
        <v>138</v>
      </c>
      <c r="C214" s="100" t="s">
        <v>303</v>
      </c>
      <c r="D214" s="100" t="s">
        <v>338</v>
      </c>
      <c r="E214" s="168">
        <v>1</v>
      </c>
      <c r="F214" s="168">
        <v>4</v>
      </c>
      <c r="G214" s="168">
        <v>2</v>
      </c>
      <c r="H214" s="168">
        <v>2</v>
      </c>
      <c r="I214" s="117">
        <v>0.62802000000000002</v>
      </c>
      <c r="J214" s="116">
        <v>8.5465599999999989E-2</v>
      </c>
      <c r="K214" s="101">
        <v>45</v>
      </c>
      <c r="L214" s="117"/>
      <c r="M214" s="171">
        <v>22.345116000000001</v>
      </c>
      <c r="N214" s="171">
        <v>82.219111999999996</v>
      </c>
      <c r="O214" s="170">
        <v>1</v>
      </c>
    </row>
    <row r="215" spans="2:15" ht="15" customHeight="1" x14ac:dyDescent="0.25">
      <c r="B215" s="15">
        <v>139</v>
      </c>
      <c r="C215" s="100" t="s">
        <v>302</v>
      </c>
      <c r="D215" s="100" t="s">
        <v>343</v>
      </c>
      <c r="E215" s="168">
        <v>1</v>
      </c>
      <c r="F215" s="168">
        <v>4</v>
      </c>
      <c r="G215" s="168">
        <v>2</v>
      </c>
      <c r="H215" s="168">
        <v>2</v>
      </c>
      <c r="I215" s="117">
        <v>0.62802000000000002</v>
      </c>
      <c r="J215" s="116">
        <v>8.5465599999999989E-2</v>
      </c>
      <c r="K215" s="101">
        <v>45</v>
      </c>
      <c r="L215" s="117"/>
      <c r="M215" s="171">
        <v>22.344981000000001</v>
      </c>
      <c r="N215" s="171">
        <v>82.223667000000006</v>
      </c>
      <c r="O215" s="170">
        <v>1</v>
      </c>
    </row>
    <row r="216" spans="2:15" ht="15" customHeight="1" x14ac:dyDescent="0.25">
      <c r="B216" s="15">
        <v>140</v>
      </c>
      <c r="C216" s="100" t="s">
        <v>303</v>
      </c>
      <c r="D216" s="100" t="s">
        <v>343</v>
      </c>
      <c r="E216" s="168">
        <v>1</v>
      </c>
      <c r="F216" s="168">
        <v>4</v>
      </c>
      <c r="G216" s="168">
        <v>2</v>
      </c>
      <c r="H216" s="168">
        <v>2</v>
      </c>
      <c r="I216" s="117">
        <v>0.62802000000000002</v>
      </c>
      <c r="J216" s="116">
        <v>8.5465599999999989E-2</v>
      </c>
      <c r="K216" s="101">
        <v>45</v>
      </c>
      <c r="L216" s="117"/>
      <c r="M216" s="171">
        <v>22.3426668</v>
      </c>
      <c r="N216" s="171">
        <v>82.225768000000002</v>
      </c>
      <c r="O216" s="170">
        <v>1</v>
      </c>
    </row>
    <row r="217" spans="2:15" ht="15" customHeight="1" x14ac:dyDescent="0.25">
      <c r="B217" s="15">
        <v>141</v>
      </c>
      <c r="C217" s="100" t="s">
        <v>452</v>
      </c>
      <c r="D217" s="100" t="s">
        <v>420</v>
      </c>
      <c r="E217" s="168">
        <v>1</v>
      </c>
      <c r="F217" s="168">
        <v>4</v>
      </c>
      <c r="G217" s="168">
        <v>2</v>
      </c>
      <c r="H217" s="168">
        <v>2</v>
      </c>
      <c r="I217" s="117">
        <v>0.62802000000000002</v>
      </c>
      <c r="J217" s="116">
        <v>8.5465599999999989E-2</v>
      </c>
      <c r="K217" s="101">
        <v>45</v>
      </c>
      <c r="L217" s="117"/>
      <c r="M217" s="171">
        <v>22.344749</v>
      </c>
      <c r="N217" s="171">
        <v>2.2213729999999998</v>
      </c>
      <c r="O217" s="170">
        <v>1</v>
      </c>
    </row>
    <row r="218" spans="2:15" ht="15" customHeight="1" x14ac:dyDescent="0.25">
      <c r="B218" s="15">
        <v>142</v>
      </c>
      <c r="C218" s="100" t="s">
        <v>452</v>
      </c>
      <c r="D218" s="100" t="s">
        <v>421</v>
      </c>
      <c r="E218" s="168">
        <v>1</v>
      </c>
      <c r="F218" s="168">
        <v>4</v>
      </c>
      <c r="G218" s="168">
        <v>2</v>
      </c>
      <c r="H218" s="168">
        <v>2</v>
      </c>
      <c r="I218" s="117">
        <v>0.62802000000000002</v>
      </c>
      <c r="J218" s="115">
        <v>8.5465599999999989E-2</v>
      </c>
      <c r="K218" s="101">
        <v>45</v>
      </c>
      <c r="L218" s="117"/>
      <c r="M218" s="171">
        <v>22.344688000000001</v>
      </c>
      <c r="N218" s="171">
        <v>82.221834999999999</v>
      </c>
      <c r="O218" s="170">
        <v>1</v>
      </c>
    </row>
    <row r="219" spans="2:15" ht="15" customHeight="1" x14ac:dyDescent="0.25">
      <c r="B219" s="15">
        <v>143</v>
      </c>
      <c r="C219" s="100" t="s">
        <v>452</v>
      </c>
      <c r="D219" s="100" t="s">
        <v>344</v>
      </c>
      <c r="E219" s="168">
        <v>1</v>
      </c>
      <c r="F219" s="168">
        <v>4</v>
      </c>
      <c r="G219" s="168">
        <v>2</v>
      </c>
      <c r="H219" s="168">
        <v>2</v>
      </c>
      <c r="I219" s="117">
        <v>0.62802000000000002</v>
      </c>
      <c r="J219" s="116">
        <v>8.5465599999999989E-2</v>
      </c>
      <c r="K219" s="101">
        <v>45</v>
      </c>
      <c r="L219" s="117"/>
      <c r="M219" s="171">
        <v>22.344722000000001</v>
      </c>
      <c r="N219" s="171">
        <v>82.221444000000005</v>
      </c>
      <c r="O219" s="170">
        <v>1</v>
      </c>
    </row>
    <row r="220" spans="2:15" ht="15" customHeight="1" x14ac:dyDescent="0.25">
      <c r="B220" s="15">
        <v>144</v>
      </c>
      <c r="C220" s="100" t="s">
        <v>302</v>
      </c>
      <c r="D220" s="100" t="s">
        <v>422</v>
      </c>
      <c r="E220" s="168">
        <v>1</v>
      </c>
      <c r="F220" s="168">
        <v>4</v>
      </c>
      <c r="G220" s="168">
        <v>2</v>
      </c>
      <c r="H220" s="168">
        <v>2</v>
      </c>
      <c r="I220" s="117">
        <v>0.62802000000000002</v>
      </c>
      <c r="J220" s="115">
        <v>8.5465599999999989E-2</v>
      </c>
      <c r="K220" s="101">
        <v>45</v>
      </c>
      <c r="L220" s="117"/>
      <c r="M220" s="171">
        <v>22.345040999999998</v>
      </c>
      <c r="N220" s="171">
        <v>82.223149000000006</v>
      </c>
      <c r="O220" s="170">
        <v>1</v>
      </c>
    </row>
    <row r="221" spans="2:15" ht="15" customHeight="1" x14ac:dyDescent="0.25">
      <c r="B221" s="15">
        <v>145</v>
      </c>
      <c r="C221" s="100" t="s">
        <v>301</v>
      </c>
      <c r="D221" s="100" t="s">
        <v>423</v>
      </c>
      <c r="E221" s="168">
        <v>1</v>
      </c>
      <c r="F221" s="168"/>
      <c r="G221" s="168">
        <v>6</v>
      </c>
      <c r="H221" s="168">
        <v>9</v>
      </c>
      <c r="I221" s="117">
        <v>2.1076095000000001</v>
      </c>
      <c r="J221" s="116">
        <v>0.64815800000000001</v>
      </c>
      <c r="K221" s="101">
        <v>341</v>
      </c>
      <c r="L221" s="169">
        <v>2.0299999999999998</v>
      </c>
      <c r="M221" s="171">
        <v>22.344978999999999</v>
      </c>
      <c r="N221" s="171">
        <v>82.223664999999997</v>
      </c>
      <c r="O221" s="170">
        <v>1</v>
      </c>
    </row>
    <row r="222" spans="2:15" ht="15" customHeight="1" x14ac:dyDescent="0.25">
      <c r="B222" s="15">
        <v>146</v>
      </c>
      <c r="C222" s="37" t="s">
        <v>305</v>
      </c>
      <c r="D222" s="170" t="s">
        <v>349</v>
      </c>
      <c r="E222" s="168">
        <v>1</v>
      </c>
      <c r="F222" s="168">
        <v>20</v>
      </c>
      <c r="G222" s="168">
        <v>20</v>
      </c>
      <c r="H222" s="168">
        <v>3</v>
      </c>
      <c r="I222" s="117">
        <v>1.4953304476524203</v>
      </c>
      <c r="J222" s="115">
        <v>1.3197356026799991</v>
      </c>
      <c r="K222" s="171">
        <v>695</v>
      </c>
      <c r="L222" s="169">
        <v>1.5</v>
      </c>
      <c r="M222" s="93">
        <v>22.3426662</v>
      </c>
      <c r="N222" s="93">
        <v>82.225769999999997</v>
      </c>
      <c r="O222" s="170">
        <v>2</v>
      </c>
    </row>
    <row r="223" spans="2:15" s="96" customFormat="1" ht="15" customHeight="1" x14ac:dyDescent="0.25">
      <c r="B223" s="118">
        <v>147</v>
      </c>
      <c r="C223" s="172" t="s">
        <v>303</v>
      </c>
      <c r="D223" s="172" t="s">
        <v>424</v>
      </c>
      <c r="E223" s="172">
        <v>1</v>
      </c>
      <c r="F223" s="168">
        <v>4</v>
      </c>
      <c r="G223" s="168">
        <v>2</v>
      </c>
      <c r="H223" s="168">
        <v>2</v>
      </c>
      <c r="I223" s="173">
        <v>0.62802000000000002</v>
      </c>
      <c r="J223" s="174">
        <v>8.5465599999999989E-2</v>
      </c>
      <c r="K223" s="175">
        <v>45</v>
      </c>
      <c r="L223" s="173"/>
      <c r="M223" s="175">
        <v>22.344750000000001</v>
      </c>
      <c r="N223" s="175">
        <v>82.221371000000005</v>
      </c>
      <c r="O223" s="128">
        <v>1</v>
      </c>
    </row>
    <row r="224" spans="2:15" ht="15" x14ac:dyDescent="0.25">
      <c r="B224" s="118">
        <v>148</v>
      </c>
      <c r="C224" s="128" t="s">
        <v>305</v>
      </c>
      <c r="D224" s="128" t="s">
        <v>350</v>
      </c>
      <c r="E224" s="172">
        <v>1</v>
      </c>
      <c r="F224" s="168">
        <v>20</v>
      </c>
      <c r="G224" s="168">
        <v>20</v>
      </c>
      <c r="H224" s="168">
        <v>3</v>
      </c>
      <c r="I224" s="176">
        <v>1.4953304476524203</v>
      </c>
      <c r="J224" s="177">
        <v>1.3197356026799991</v>
      </c>
      <c r="K224" s="128">
        <v>695</v>
      </c>
      <c r="L224" s="169">
        <v>1.5</v>
      </c>
      <c r="M224" s="128">
        <v>22.34469</v>
      </c>
      <c r="N224" s="128">
        <v>82.221834999999999</v>
      </c>
      <c r="O224" s="170">
        <v>2</v>
      </c>
    </row>
    <row r="225" spans="2:15" ht="15" x14ac:dyDescent="0.25">
      <c r="B225" s="118">
        <v>149</v>
      </c>
      <c r="C225" s="128" t="s">
        <v>303</v>
      </c>
      <c r="D225" s="128" t="s">
        <v>425</v>
      </c>
      <c r="E225" s="172">
        <v>1</v>
      </c>
      <c r="F225" s="168">
        <v>4</v>
      </c>
      <c r="G225" s="168">
        <v>2</v>
      </c>
      <c r="H225" s="168">
        <v>2</v>
      </c>
      <c r="I225" s="176">
        <v>0.62802000000000002</v>
      </c>
      <c r="J225" s="177">
        <v>8.5465599999999989E-2</v>
      </c>
      <c r="K225" s="128">
        <v>45</v>
      </c>
      <c r="L225" s="176"/>
      <c r="M225" s="128">
        <v>22.344719999999999</v>
      </c>
      <c r="N225" s="128">
        <v>82.221441999999996</v>
      </c>
      <c r="O225" s="128">
        <v>1</v>
      </c>
    </row>
    <row r="226" spans="2:15" ht="15" x14ac:dyDescent="0.25">
      <c r="B226" s="118">
        <v>150</v>
      </c>
      <c r="C226" s="128" t="s">
        <v>452</v>
      </c>
      <c r="D226" s="128" t="s">
        <v>426</v>
      </c>
      <c r="E226" s="172">
        <v>1</v>
      </c>
      <c r="F226" s="168">
        <v>4</v>
      </c>
      <c r="G226" s="168">
        <v>2</v>
      </c>
      <c r="H226" s="168">
        <v>2</v>
      </c>
      <c r="I226" s="176">
        <v>0.62802000000000002</v>
      </c>
      <c r="J226" s="177">
        <v>8.5465599999999989E-2</v>
      </c>
      <c r="K226" s="128">
        <v>45</v>
      </c>
      <c r="L226" s="176"/>
      <c r="M226" s="128">
        <v>22.345044000000001</v>
      </c>
      <c r="N226" s="128">
        <v>82.223145000000002</v>
      </c>
      <c r="O226" s="128">
        <v>1</v>
      </c>
    </row>
    <row r="227" spans="2:15" ht="15" x14ac:dyDescent="0.25">
      <c r="B227" s="118">
        <v>151</v>
      </c>
      <c r="C227" s="128" t="s">
        <v>452</v>
      </c>
      <c r="D227" s="128" t="s">
        <v>427</v>
      </c>
      <c r="E227" s="172">
        <v>1</v>
      </c>
      <c r="F227" s="168">
        <v>4</v>
      </c>
      <c r="G227" s="168">
        <v>2</v>
      </c>
      <c r="H227" s="168">
        <v>2</v>
      </c>
      <c r="I227" s="176">
        <v>0.62802000000000002</v>
      </c>
      <c r="J227" s="177">
        <v>8.5465599999999989E-2</v>
      </c>
      <c r="K227" s="128">
        <v>45</v>
      </c>
      <c r="L227" s="176"/>
      <c r="M227" s="128">
        <v>22.342666300000001</v>
      </c>
      <c r="N227" s="128">
        <v>82.225750000000005</v>
      </c>
      <c r="O227" s="128">
        <v>1</v>
      </c>
    </row>
    <row r="228" spans="2:15" ht="15" x14ac:dyDescent="0.25">
      <c r="B228" s="118">
        <v>152</v>
      </c>
      <c r="C228" s="128" t="s">
        <v>452</v>
      </c>
      <c r="D228" s="128" t="s">
        <v>428</v>
      </c>
      <c r="E228" s="172">
        <v>1</v>
      </c>
      <c r="F228" s="168">
        <v>4</v>
      </c>
      <c r="G228" s="168">
        <v>2</v>
      </c>
      <c r="H228" s="168">
        <v>2</v>
      </c>
      <c r="I228" s="176">
        <v>0.62802000000000002</v>
      </c>
      <c r="J228" s="177">
        <v>8.5465599999999989E-2</v>
      </c>
      <c r="K228" s="128">
        <v>45</v>
      </c>
      <c r="L228" s="176"/>
      <c r="M228" s="128">
        <v>22.344740000000002</v>
      </c>
      <c r="N228" s="128">
        <v>2.2213720000000001</v>
      </c>
      <c r="O228" s="128">
        <v>1</v>
      </c>
    </row>
    <row r="229" spans="2:15" ht="15" x14ac:dyDescent="0.25">
      <c r="B229" s="118">
        <v>153</v>
      </c>
      <c r="C229" s="128" t="s">
        <v>452</v>
      </c>
      <c r="D229" s="128" t="s">
        <v>429</v>
      </c>
      <c r="E229" s="172">
        <v>1</v>
      </c>
      <c r="F229" s="168">
        <v>4</v>
      </c>
      <c r="G229" s="168">
        <v>2</v>
      </c>
      <c r="H229" s="168">
        <v>2</v>
      </c>
      <c r="I229" s="176">
        <v>0.62802000000000002</v>
      </c>
      <c r="J229" s="177">
        <v>8.5465599999999989E-2</v>
      </c>
      <c r="K229" s="128">
        <v>45</v>
      </c>
      <c r="L229" s="176"/>
      <c r="M229" s="128">
        <v>22.344660000000001</v>
      </c>
      <c r="N229" s="128">
        <v>82.221833000000004</v>
      </c>
      <c r="O229" s="128">
        <v>1</v>
      </c>
    </row>
    <row r="230" spans="2:15" ht="15" x14ac:dyDescent="0.25">
      <c r="B230" s="118">
        <v>154</v>
      </c>
      <c r="C230" s="128" t="s">
        <v>301</v>
      </c>
      <c r="D230" s="128" t="s">
        <v>355</v>
      </c>
      <c r="E230" s="172">
        <v>1</v>
      </c>
      <c r="F230" s="168"/>
      <c r="G230" s="168">
        <v>6</v>
      </c>
      <c r="H230" s="168">
        <v>9</v>
      </c>
      <c r="I230" s="176">
        <v>2.1076095000000001</v>
      </c>
      <c r="J230" s="177">
        <v>0.64815800000000001</v>
      </c>
      <c r="K230" s="128">
        <v>341</v>
      </c>
      <c r="L230" s="169">
        <v>2.0299999999999998</v>
      </c>
      <c r="M230" s="128">
        <v>22.3447</v>
      </c>
      <c r="N230" s="128">
        <v>82.221440000000001</v>
      </c>
      <c r="O230" s="128">
        <v>1</v>
      </c>
    </row>
    <row r="231" spans="2:15" ht="15" x14ac:dyDescent="0.25">
      <c r="B231" s="118">
        <v>155</v>
      </c>
      <c r="C231" s="128" t="s">
        <v>301</v>
      </c>
      <c r="D231" s="128" t="s">
        <v>356</v>
      </c>
      <c r="E231" s="172">
        <v>1</v>
      </c>
      <c r="F231" s="168"/>
      <c r="G231" s="168">
        <v>6</v>
      </c>
      <c r="H231" s="168">
        <v>9</v>
      </c>
      <c r="I231" s="176">
        <v>2.1076095000000001</v>
      </c>
      <c r="J231" s="177">
        <v>0.64815800000000001</v>
      </c>
      <c r="K231" s="128">
        <v>341</v>
      </c>
      <c r="L231" s="169">
        <v>2.0299999999999998</v>
      </c>
      <c r="M231" s="128">
        <v>22.345040000000001</v>
      </c>
      <c r="N231" s="128">
        <v>82.223140999999998</v>
      </c>
      <c r="O231" s="128">
        <v>1</v>
      </c>
    </row>
    <row r="232" spans="2:15" ht="15" x14ac:dyDescent="0.25">
      <c r="B232" s="118">
        <v>156</v>
      </c>
      <c r="C232" s="128" t="s">
        <v>303</v>
      </c>
      <c r="D232" s="128" t="s">
        <v>430</v>
      </c>
      <c r="E232" s="172">
        <v>1</v>
      </c>
      <c r="F232" s="168">
        <v>4</v>
      </c>
      <c r="G232" s="168">
        <v>2</v>
      </c>
      <c r="H232" s="168">
        <v>2</v>
      </c>
      <c r="I232" s="176">
        <v>0.62802000000000002</v>
      </c>
      <c r="J232" s="177">
        <v>8.5465599999999989E-2</v>
      </c>
      <c r="K232" s="128">
        <v>45</v>
      </c>
      <c r="L232" s="176"/>
      <c r="M232" s="128">
        <v>22.344719999999999</v>
      </c>
      <c r="N232" s="128">
        <v>2.221368</v>
      </c>
      <c r="O232" s="128">
        <v>1</v>
      </c>
    </row>
    <row r="233" spans="2:15" ht="15" x14ac:dyDescent="0.25">
      <c r="B233" s="118">
        <v>157</v>
      </c>
      <c r="C233" s="128" t="s">
        <v>301</v>
      </c>
      <c r="D233" s="128" t="s">
        <v>431</v>
      </c>
      <c r="E233" s="172">
        <v>1</v>
      </c>
      <c r="F233" s="168"/>
      <c r="G233" s="168">
        <v>6</v>
      </c>
      <c r="H233" s="168">
        <v>9</v>
      </c>
      <c r="I233" s="176">
        <v>2.1076095000000001</v>
      </c>
      <c r="J233" s="177">
        <v>0.64815800000000001</v>
      </c>
      <c r="K233" s="128">
        <v>341</v>
      </c>
      <c r="L233" s="169">
        <v>2.0299999999999998</v>
      </c>
      <c r="M233" s="128">
        <v>22.344650000000001</v>
      </c>
      <c r="N233" s="128">
        <v>82.221830999999995</v>
      </c>
      <c r="O233" s="128">
        <v>1</v>
      </c>
    </row>
    <row r="234" spans="2:15" ht="15" x14ac:dyDescent="0.25">
      <c r="B234" s="118">
        <v>158</v>
      </c>
      <c r="C234" s="128" t="s">
        <v>301</v>
      </c>
      <c r="D234" s="128" t="s">
        <v>358</v>
      </c>
      <c r="E234" s="172">
        <v>1</v>
      </c>
      <c r="F234" s="168"/>
      <c r="G234" s="168">
        <v>6</v>
      </c>
      <c r="H234" s="168">
        <v>9</v>
      </c>
      <c r="I234" s="176">
        <v>2.1076095000000001</v>
      </c>
      <c r="J234" s="177">
        <v>0.64815800000000001</v>
      </c>
      <c r="K234" s="128">
        <v>341</v>
      </c>
      <c r="L234" s="169">
        <v>2.0299999999999998</v>
      </c>
      <c r="M234" s="128">
        <v>22.344740000000002</v>
      </c>
      <c r="N234" s="128">
        <v>82.221445000000003</v>
      </c>
      <c r="O234" s="128">
        <v>1</v>
      </c>
    </row>
    <row r="235" spans="2:15" ht="15" x14ac:dyDescent="0.25">
      <c r="B235" s="118">
        <v>159</v>
      </c>
      <c r="C235" s="128" t="s">
        <v>302</v>
      </c>
      <c r="D235" s="128" t="s">
        <v>359</v>
      </c>
      <c r="E235" s="172">
        <v>1</v>
      </c>
      <c r="F235" s="168">
        <v>4</v>
      </c>
      <c r="G235" s="168">
        <v>2</v>
      </c>
      <c r="H235" s="168">
        <v>2</v>
      </c>
      <c r="I235" s="176">
        <v>0.62802000000000002</v>
      </c>
      <c r="J235" s="177">
        <v>8.5465599999999989E-2</v>
      </c>
      <c r="K235" s="128">
        <v>45</v>
      </c>
      <c r="L235" s="176"/>
      <c r="M235" s="128">
        <v>22.345041999999999</v>
      </c>
      <c r="N235" s="128">
        <v>82.223141999999996</v>
      </c>
      <c r="O235" s="128">
        <v>1</v>
      </c>
    </row>
    <row r="236" spans="2:15" ht="15" x14ac:dyDescent="0.25">
      <c r="B236" s="118">
        <v>160</v>
      </c>
      <c r="C236" s="128" t="s">
        <v>302</v>
      </c>
      <c r="D236" s="128" t="s">
        <v>432</v>
      </c>
      <c r="E236" s="172">
        <v>1</v>
      </c>
      <c r="F236" s="168">
        <v>4</v>
      </c>
      <c r="G236" s="168">
        <v>2</v>
      </c>
      <c r="H236" s="168">
        <v>2</v>
      </c>
      <c r="I236" s="176">
        <v>0.62802000000000002</v>
      </c>
      <c r="J236" s="177">
        <v>8.5465599999999989E-2</v>
      </c>
      <c r="K236" s="128">
        <v>45</v>
      </c>
      <c r="L236" s="176"/>
      <c r="M236" s="128">
        <v>22.344760000000001</v>
      </c>
      <c r="N236" s="128">
        <v>2.221365</v>
      </c>
      <c r="O236" s="128">
        <v>1</v>
      </c>
    </row>
    <row r="237" spans="2:15" ht="15" x14ac:dyDescent="0.25">
      <c r="B237" s="118">
        <v>161</v>
      </c>
      <c r="C237" s="128" t="s">
        <v>302</v>
      </c>
      <c r="D237" s="128" t="s">
        <v>433</v>
      </c>
      <c r="E237" s="172">
        <v>1</v>
      </c>
      <c r="F237" s="168">
        <v>4</v>
      </c>
      <c r="G237" s="168">
        <v>2</v>
      </c>
      <c r="H237" s="168">
        <v>2</v>
      </c>
      <c r="I237" s="176">
        <v>0.62802000000000002</v>
      </c>
      <c r="J237" s="177">
        <v>8.5465599999999989E-2</v>
      </c>
      <c r="K237" s="128">
        <v>45</v>
      </c>
      <c r="L237" s="176"/>
      <c r="M237" s="128">
        <v>22.344609999999999</v>
      </c>
      <c r="N237" s="128">
        <v>82.221828000000002</v>
      </c>
      <c r="O237" s="128">
        <v>1</v>
      </c>
    </row>
    <row r="238" spans="2:15" ht="15" x14ac:dyDescent="0.25">
      <c r="B238" s="118">
        <v>162</v>
      </c>
      <c r="C238" s="128" t="s">
        <v>302</v>
      </c>
      <c r="D238" s="128" t="s">
        <v>434</v>
      </c>
      <c r="E238" s="172">
        <v>1</v>
      </c>
      <c r="F238" s="168">
        <v>4</v>
      </c>
      <c r="G238" s="168">
        <v>2</v>
      </c>
      <c r="H238" s="168">
        <v>2</v>
      </c>
      <c r="I238" s="176">
        <v>0.62802000000000002</v>
      </c>
      <c r="J238" s="177">
        <v>8.5465599999999989E-2</v>
      </c>
      <c r="K238" s="128">
        <v>45</v>
      </c>
      <c r="L238" s="176"/>
      <c r="M238" s="128">
        <v>22.345208</v>
      </c>
      <c r="N238" s="128">
        <v>82.220811999999995</v>
      </c>
      <c r="O238" s="128">
        <v>1</v>
      </c>
    </row>
    <row r="239" spans="2:15" ht="15" x14ac:dyDescent="0.25">
      <c r="B239" s="118">
        <v>163</v>
      </c>
      <c r="C239" s="128" t="s">
        <v>302</v>
      </c>
      <c r="D239" s="128" t="s">
        <v>435</v>
      </c>
      <c r="E239" s="172">
        <v>1</v>
      </c>
      <c r="F239" s="168">
        <v>4</v>
      </c>
      <c r="G239" s="168">
        <v>2</v>
      </c>
      <c r="H239" s="168">
        <v>2</v>
      </c>
      <c r="I239" s="176">
        <v>0.62802000000000002</v>
      </c>
      <c r="J239" s="177">
        <v>8.5465599999999989E-2</v>
      </c>
      <c r="K239" s="128">
        <v>45</v>
      </c>
      <c r="L239" s="176"/>
      <c r="M239" s="128">
        <v>22.345189000000001</v>
      </c>
      <c r="N239" s="128">
        <v>82.220796000000007</v>
      </c>
      <c r="O239" s="128">
        <v>1</v>
      </c>
    </row>
    <row r="240" spans="2:15" ht="15" x14ac:dyDescent="0.25">
      <c r="B240" s="118">
        <v>164</v>
      </c>
      <c r="C240" s="128" t="s">
        <v>302</v>
      </c>
      <c r="D240" s="128" t="s">
        <v>436</v>
      </c>
      <c r="E240" s="172">
        <v>1</v>
      </c>
      <c r="F240" s="168">
        <v>4</v>
      </c>
      <c r="G240" s="168">
        <v>2</v>
      </c>
      <c r="H240" s="168">
        <v>2</v>
      </c>
      <c r="I240" s="176">
        <v>0.62802000000000002</v>
      </c>
      <c r="J240" s="177">
        <v>8.5465599999999989E-2</v>
      </c>
      <c r="K240" s="128">
        <v>45</v>
      </c>
      <c r="L240" s="176"/>
      <c r="M240" s="128">
        <v>22.34459</v>
      </c>
      <c r="N240" s="128">
        <v>82.221825999999993</v>
      </c>
      <c r="O240" s="128">
        <v>1</v>
      </c>
    </row>
    <row r="241" spans="2:15" ht="15" x14ac:dyDescent="0.25">
      <c r="B241" s="118">
        <v>165</v>
      </c>
      <c r="C241" s="128" t="s">
        <v>305</v>
      </c>
      <c r="D241" s="128" t="s">
        <v>365</v>
      </c>
      <c r="E241" s="172">
        <v>1</v>
      </c>
      <c r="F241" s="168">
        <v>20</v>
      </c>
      <c r="G241" s="168">
        <v>20</v>
      </c>
      <c r="H241" s="168">
        <v>3</v>
      </c>
      <c r="I241" s="176">
        <v>1.4953304476524203</v>
      </c>
      <c r="J241" s="177">
        <v>1.3197356026799991</v>
      </c>
      <c r="K241" s="128">
        <v>695</v>
      </c>
      <c r="L241" s="169">
        <v>1.5</v>
      </c>
      <c r="M241" s="128" t="s">
        <v>457</v>
      </c>
      <c r="N241" s="128" t="s">
        <v>458</v>
      </c>
      <c r="O241" s="170">
        <v>2</v>
      </c>
    </row>
    <row r="242" spans="2:15" ht="15" x14ac:dyDescent="0.25">
      <c r="B242" s="118">
        <v>166</v>
      </c>
      <c r="C242" s="128" t="s">
        <v>303</v>
      </c>
      <c r="D242" s="128" t="s">
        <v>437</v>
      </c>
      <c r="E242" s="172">
        <v>1</v>
      </c>
      <c r="F242" s="168">
        <v>4</v>
      </c>
      <c r="G242" s="168">
        <v>2</v>
      </c>
      <c r="H242" s="168">
        <v>2</v>
      </c>
      <c r="I242" s="176">
        <v>0.62802000000000002</v>
      </c>
      <c r="J242" s="177">
        <v>8.5465599999999989E-2</v>
      </c>
      <c r="K242" s="128">
        <v>45</v>
      </c>
      <c r="L242" s="176"/>
      <c r="M242" s="128" t="s">
        <v>474</v>
      </c>
      <c r="N242" s="128" t="s">
        <v>475</v>
      </c>
      <c r="O242" s="128">
        <v>1</v>
      </c>
    </row>
    <row r="243" spans="2:15" ht="15" x14ac:dyDescent="0.25">
      <c r="B243" s="118">
        <v>167</v>
      </c>
      <c r="C243" s="128" t="s">
        <v>305</v>
      </c>
      <c r="D243" s="128" t="s">
        <v>369</v>
      </c>
      <c r="E243" s="172">
        <v>1</v>
      </c>
      <c r="F243" s="168">
        <v>20</v>
      </c>
      <c r="G243" s="168">
        <v>20</v>
      </c>
      <c r="H243" s="168">
        <v>3</v>
      </c>
      <c r="I243" s="176">
        <v>1.4953304476524203</v>
      </c>
      <c r="J243" s="177">
        <v>1.3197356026799991</v>
      </c>
      <c r="K243" s="128">
        <v>695</v>
      </c>
      <c r="L243" s="169">
        <v>1.5</v>
      </c>
      <c r="M243" s="128">
        <v>22.345037999999999</v>
      </c>
      <c r="N243" s="128">
        <v>82.223140000000001</v>
      </c>
      <c r="O243" s="170">
        <v>2</v>
      </c>
    </row>
    <row r="244" spans="2:15" ht="15" x14ac:dyDescent="0.25">
      <c r="B244" s="118">
        <v>168</v>
      </c>
      <c r="C244" s="128" t="s">
        <v>305</v>
      </c>
      <c r="D244" s="128" t="s">
        <v>371</v>
      </c>
      <c r="E244" s="172">
        <v>1</v>
      </c>
      <c r="F244" s="168">
        <v>20</v>
      </c>
      <c r="G244" s="168">
        <v>20</v>
      </c>
      <c r="H244" s="168">
        <v>3</v>
      </c>
      <c r="I244" s="176">
        <v>1.4953304476524203</v>
      </c>
      <c r="J244" s="177">
        <v>1.3197356026799991</v>
      </c>
      <c r="K244" s="128">
        <v>695</v>
      </c>
      <c r="L244" s="169">
        <v>1.5</v>
      </c>
      <c r="M244" s="128">
        <v>22.366788</v>
      </c>
      <c r="N244" s="128">
        <v>82.230942999999996</v>
      </c>
      <c r="O244" s="170">
        <v>2</v>
      </c>
    </row>
    <row r="245" spans="2:15" ht="15" x14ac:dyDescent="0.25">
      <c r="B245" s="118">
        <v>169</v>
      </c>
      <c r="C245" s="128" t="s">
        <v>452</v>
      </c>
      <c r="D245" s="128" t="s">
        <v>438</v>
      </c>
      <c r="E245" s="172">
        <v>1</v>
      </c>
      <c r="F245" s="168">
        <v>4</v>
      </c>
      <c r="G245" s="168">
        <v>2</v>
      </c>
      <c r="H245" s="168">
        <v>2</v>
      </c>
      <c r="I245" s="176">
        <v>0.62802000000000002</v>
      </c>
      <c r="J245" s="177">
        <v>8.5465599999999989E-2</v>
      </c>
      <c r="K245" s="128">
        <v>45</v>
      </c>
      <c r="L245" s="176"/>
      <c r="M245" s="128">
        <v>22.345044999999999</v>
      </c>
      <c r="N245" s="128">
        <v>82.223144000000005</v>
      </c>
      <c r="O245" s="128">
        <v>1</v>
      </c>
    </row>
    <row r="246" spans="2:15" ht="15" x14ac:dyDescent="0.25">
      <c r="B246" s="118">
        <v>170</v>
      </c>
      <c r="C246" s="128" t="s">
        <v>445</v>
      </c>
      <c r="D246" s="128" t="s">
        <v>382</v>
      </c>
      <c r="E246" s="172">
        <v>1</v>
      </c>
      <c r="F246" s="168">
        <v>10</v>
      </c>
      <c r="G246" s="168">
        <v>10</v>
      </c>
      <c r="H246" s="168">
        <v>3</v>
      </c>
      <c r="I246" s="176">
        <v>0.56618639999999998</v>
      </c>
      <c r="J246" s="177">
        <v>0.42833529999999997</v>
      </c>
      <c r="K246" s="128">
        <v>225</v>
      </c>
      <c r="L246" s="169">
        <v>0.75</v>
      </c>
      <c r="M246" s="128">
        <v>22.344740000000002</v>
      </c>
      <c r="N246" s="128">
        <v>2.2213630000000002</v>
      </c>
      <c r="O246" s="128">
        <v>1</v>
      </c>
    </row>
    <row r="247" spans="2:15" ht="15" x14ac:dyDescent="0.25">
      <c r="B247" s="118">
        <v>171</v>
      </c>
      <c r="C247" s="128" t="s">
        <v>302</v>
      </c>
      <c r="D247" s="128" t="s">
        <v>382</v>
      </c>
      <c r="E247" s="172">
        <v>1</v>
      </c>
      <c r="F247" s="168">
        <v>4</v>
      </c>
      <c r="G247" s="168">
        <v>2</v>
      </c>
      <c r="H247" s="168">
        <v>2</v>
      </c>
      <c r="I247" s="176">
        <v>0.62802000000000002</v>
      </c>
      <c r="J247" s="177">
        <v>8.5465599999999989E-2</v>
      </c>
      <c r="K247" s="128">
        <v>45</v>
      </c>
      <c r="L247" s="176"/>
      <c r="M247" s="128">
        <v>22.344740000000002</v>
      </c>
      <c r="N247" s="128">
        <v>2.2213630000000002</v>
      </c>
      <c r="O247" s="128">
        <v>1</v>
      </c>
    </row>
    <row r="248" spans="2:15" ht="15" x14ac:dyDescent="0.25">
      <c r="B248" s="118">
        <v>172</v>
      </c>
      <c r="C248" s="128" t="s">
        <v>452</v>
      </c>
      <c r="D248" s="128" t="s">
        <v>438</v>
      </c>
      <c r="E248" s="172">
        <v>1</v>
      </c>
      <c r="F248" s="168">
        <v>4</v>
      </c>
      <c r="G248" s="168">
        <v>2</v>
      </c>
      <c r="H248" s="168">
        <v>2</v>
      </c>
      <c r="I248" s="176">
        <v>0.62802000000000002</v>
      </c>
      <c r="J248" s="177">
        <v>8.5465599999999989E-2</v>
      </c>
      <c r="K248" s="128">
        <v>45</v>
      </c>
      <c r="L248" s="176"/>
      <c r="M248" s="128">
        <v>22.34459</v>
      </c>
      <c r="N248" s="128">
        <v>82.221824999999995</v>
      </c>
      <c r="O248" s="128">
        <v>1</v>
      </c>
    </row>
    <row r="249" spans="2:15" ht="15" x14ac:dyDescent="0.25">
      <c r="B249" s="118">
        <v>173</v>
      </c>
      <c r="C249" s="128" t="s">
        <v>302</v>
      </c>
      <c r="D249" s="128" t="s">
        <v>439</v>
      </c>
      <c r="E249" s="172">
        <v>1</v>
      </c>
      <c r="F249" s="168">
        <v>4</v>
      </c>
      <c r="G249" s="168">
        <v>2</v>
      </c>
      <c r="H249" s="168">
        <v>2</v>
      </c>
      <c r="I249" s="176">
        <v>0.62802000000000002</v>
      </c>
      <c r="J249" s="177">
        <v>8.5465599999999989E-2</v>
      </c>
      <c r="K249" s="128">
        <v>45</v>
      </c>
      <c r="L249" s="176"/>
      <c r="M249" s="128">
        <v>22.345206000000001</v>
      </c>
      <c r="N249" s="128">
        <v>82.220809000000003</v>
      </c>
      <c r="O249" s="128">
        <v>1</v>
      </c>
    </row>
    <row r="250" spans="2:15" ht="15" x14ac:dyDescent="0.25">
      <c r="B250" s="118">
        <v>174</v>
      </c>
      <c r="C250" s="128" t="s">
        <v>303</v>
      </c>
      <c r="D250" s="128" t="s">
        <v>440</v>
      </c>
      <c r="E250" s="172">
        <v>1</v>
      </c>
      <c r="F250" s="168">
        <v>4</v>
      </c>
      <c r="G250" s="168">
        <v>2</v>
      </c>
      <c r="H250" s="168">
        <v>2</v>
      </c>
      <c r="I250" s="176">
        <v>0.62802000000000002</v>
      </c>
      <c r="J250" s="177">
        <v>8.5465599999999989E-2</v>
      </c>
      <c r="K250" s="128">
        <v>45</v>
      </c>
      <c r="L250" s="176"/>
      <c r="M250" s="128">
        <v>22.345189999999999</v>
      </c>
      <c r="N250" s="128">
        <v>82.220798000000002</v>
      </c>
      <c r="O250" s="128">
        <v>1</v>
      </c>
    </row>
    <row r="251" spans="2:15" ht="15" x14ac:dyDescent="0.25">
      <c r="B251" s="118">
        <v>175</v>
      </c>
      <c r="C251" s="128" t="s">
        <v>445</v>
      </c>
      <c r="D251" s="128" t="s">
        <v>441</v>
      </c>
      <c r="E251" s="172">
        <v>1</v>
      </c>
      <c r="F251" s="168">
        <v>10</v>
      </c>
      <c r="G251" s="168">
        <v>10</v>
      </c>
      <c r="H251" s="168">
        <v>3</v>
      </c>
      <c r="I251" s="176">
        <v>0.56618639999999998</v>
      </c>
      <c r="J251" s="177">
        <v>0.42833529999999997</v>
      </c>
      <c r="K251" s="128">
        <v>225</v>
      </c>
      <c r="L251" s="169">
        <v>0.75</v>
      </c>
      <c r="M251" s="128">
        <v>22.344760000000001</v>
      </c>
      <c r="N251" s="128">
        <v>2.2213660000000002</v>
      </c>
      <c r="O251" s="128">
        <v>1</v>
      </c>
    </row>
    <row r="252" spans="2:15" ht="15" x14ac:dyDescent="0.25">
      <c r="B252" s="118">
        <v>176</v>
      </c>
      <c r="C252" s="128" t="s">
        <v>452</v>
      </c>
      <c r="D252" s="128" t="s">
        <v>441</v>
      </c>
      <c r="E252" s="172">
        <v>1</v>
      </c>
      <c r="F252" s="168">
        <v>4</v>
      </c>
      <c r="G252" s="168">
        <v>2</v>
      </c>
      <c r="H252" s="168">
        <v>2</v>
      </c>
      <c r="I252" s="176">
        <v>0.62802000000000002</v>
      </c>
      <c r="J252" s="177">
        <v>8.5465599999999989E-2</v>
      </c>
      <c r="K252" s="128">
        <v>45</v>
      </c>
      <c r="L252" s="176"/>
      <c r="M252" s="128">
        <v>22.344760000000001</v>
      </c>
      <c r="N252" s="128">
        <v>2.2213660000000002</v>
      </c>
      <c r="O252" s="128">
        <v>1</v>
      </c>
    </row>
    <row r="253" spans="2:15" ht="15" x14ac:dyDescent="0.25">
      <c r="B253" s="118">
        <v>177</v>
      </c>
      <c r="C253" s="128" t="s">
        <v>301</v>
      </c>
      <c r="D253" s="128" t="s">
        <v>442</v>
      </c>
      <c r="E253" s="172">
        <v>1</v>
      </c>
      <c r="F253" s="168"/>
      <c r="G253" s="168">
        <v>6</v>
      </c>
      <c r="H253" s="168">
        <v>9</v>
      </c>
      <c r="I253" s="176">
        <v>2.1076095000000001</v>
      </c>
      <c r="J253" s="177">
        <v>0.64815800000000001</v>
      </c>
      <c r="K253" s="128">
        <v>341</v>
      </c>
      <c r="L253" s="169">
        <v>2.0299999999999998</v>
      </c>
      <c r="M253" s="128">
        <v>22.344519999999999</v>
      </c>
      <c r="N253" s="128">
        <v>82.221819999999994</v>
      </c>
      <c r="O253" s="128">
        <v>1</v>
      </c>
    </row>
    <row r="254" spans="2:15" ht="15" x14ac:dyDescent="0.25">
      <c r="B254" s="118">
        <v>178</v>
      </c>
      <c r="C254" s="128" t="s">
        <v>302</v>
      </c>
      <c r="D254" s="128" t="s">
        <v>349</v>
      </c>
      <c r="E254" s="172">
        <v>1</v>
      </c>
      <c r="F254" s="168">
        <v>4</v>
      </c>
      <c r="G254" s="168">
        <v>2</v>
      </c>
      <c r="H254" s="168">
        <v>2</v>
      </c>
      <c r="I254" s="176">
        <v>0.62802000000000002</v>
      </c>
      <c r="J254" s="177">
        <v>8.5465599999999989E-2</v>
      </c>
      <c r="K254" s="128">
        <v>45</v>
      </c>
      <c r="L254" s="176"/>
      <c r="M254" s="128">
        <v>22.345200999999999</v>
      </c>
      <c r="N254" s="128">
        <v>82.220805999999996</v>
      </c>
      <c r="O254" s="128">
        <v>1</v>
      </c>
    </row>
    <row r="255" spans="2:15" ht="15" x14ac:dyDescent="0.25">
      <c r="B255" s="118">
        <v>179</v>
      </c>
      <c r="C255" s="128" t="s">
        <v>445</v>
      </c>
      <c r="D255" s="128" t="s">
        <v>443</v>
      </c>
      <c r="E255" s="172">
        <v>1</v>
      </c>
      <c r="F255" s="168">
        <v>10</v>
      </c>
      <c r="G255" s="168">
        <v>10</v>
      </c>
      <c r="H255" s="168">
        <v>3</v>
      </c>
      <c r="I255" s="176">
        <v>0.56618639999999998</v>
      </c>
      <c r="J255" s="177">
        <v>0.42833529999999997</v>
      </c>
      <c r="K255" s="128">
        <v>225</v>
      </c>
      <c r="L255" s="169">
        <v>0.75</v>
      </c>
      <c r="M255" s="128">
        <v>22.34516</v>
      </c>
      <c r="N255" s="128">
        <v>82.220796000000007</v>
      </c>
      <c r="O255" s="128">
        <v>1</v>
      </c>
    </row>
    <row r="256" spans="2:15" ht="15" x14ac:dyDescent="0.25">
      <c r="B256" s="118">
        <v>180</v>
      </c>
      <c r="C256" s="128" t="s">
        <v>302</v>
      </c>
      <c r="D256" s="128" t="s">
        <v>443</v>
      </c>
      <c r="E256" s="172">
        <v>1</v>
      </c>
      <c r="F256" s="168">
        <v>4</v>
      </c>
      <c r="G256" s="168">
        <v>2</v>
      </c>
      <c r="H256" s="168">
        <v>2</v>
      </c>
      <c r="I256" s="176">
        <v>0.62802000000000002</v>
      </c>
      <c r="J256" s="177">
        <v>8.5465599999999989E-2</v>
      </c>
      <c r="K256" s="128">
        <v>45</v>
      </c>
      <c r="L256" s="176"/>
      <c r="M256" s="128">
        <v>22.34346</v>
      </c>
      <c r="N256" s="128">
        <v>82.220656000000005</v>
      </c>
      <c r="O256" s="128">
        <v>1</v>
      </c>
    </row>
    <row r="257" spans="2:15" ht="15" x14ac:dyDescent="0.25">
      <c r="B257" s="118">
        <v>181</v>
      </c>
      <c r="C257" s="128" t="s">
        <v>304</v>
      </c>
      <c r="D257" s="128" t="s">
        <v>444</v>
      </c>
      <c r="E257" s="172">
        <v>1</v>
      </c>
      <c r="F257" s="168">
        <v>55</v>
      </c>
      <c r="G257" s="168">
        <v>50</v>
      </c>
      <c r="H257" s="168">
        <v>3</v>
      </c>
      <c r="I257" s="176">
        <v>9.7780000000000005</v>
      </c>
      <c r="J257" s="177">
        <v>8.8060668000000017</v>
      </c>
      <c r="K257" s="178">
        <v>4634.7720000000008</v>
      </c>
      <c r="L257" s="169">
        <v>12.37</v>
      </c>
      <c r="M257" s="128">
        <v>22.344576</v>
      </c>
      <c r="N257" s="128">
        <v>82.220755999999994</v>
      </c>
      <c r="O257" s="170">
        <v>5</v>
      </c>
    </row>
    <row r="258" spans="2:15" ht="15" x14ac:dyDescent="0.25">
      <c r="B258" s="118">
        <v>182</v>
      </c>
      <c r="C258" s="128" t="s">
        <v>451</v>
      </c>
      <c r="D258" s="129" t="s">
        <v>483</v>
      </c>
      <c r="E258" s="172">
        <v>1</v>
      </c>
      <c r="F258" s="172">
        <v>55</v>
      </c>
      <c r="G258" s="172">
        <v>50</v>
      </c>
      <c r="H258" s="172">
        <v>3</v>
      </c>
      <c r="I258" s="128">
        <v>11.08</v>
      </c>
      <c r="J258" s="128">
        <v>10.119999999999999</v>
      </c>
      <c r="K258" s="178">
        <v>4634.7720000000008</v>
      </c>
      <c r="L258" s="173">
        <v>12.37</v>
      </c>
      <c r="M258" s="128">
        <v>22.344145999999999</v>
      </c>
      <c r="N258" s="128">
        <v>82.220455999999999</v>
      </c>
      <c r="O258" s="128">
        <v>5</v>
      </c>
    </row>
    <row r="259" spans="2:15" s="127" customFormat="1" ht="15.75" customHeight="1" x14ac:dyDescent="0.25">
      <c r="B259" s="118">
        <v>183</v>
      </c>
      <c r="C259" s="128" t="s">
        <v>451</v>
      </c>
      <c r="D259" s="129" t="s">
        <v>484</v>
      </c>
      <c r="E259" s="172">
        <v>1</v>
      </c>
      <c r="F259" s="172">
        <v>55</v>
      </c>
      <c r="G259" s="172">
        <v>50</v>
      </c>
      <c r="H259" s="172">
        <v>3</v>
      </c>
      <c r="I259" s="128">
        <v>10.99</v>
      </c>
      <c r="J259" s="128">
        <v>10.07</v>
      </c>
      <c r="K259" s="178">
        <v>5326.3157894736842</v>
      </c>
      <c r="L259" s="173">
        <v>12.37</v>
      </c>
      <c r="M259" s="128">
        <v>22.344256000000001</v>
      </c>
      <c r="N259" s="128">
        <v>82.220246000000003</v>
      </c>
      <c r="O259" s="128">
        <v>5</v>
      </c>
    </row>
    <row r="260" spans="2:15" ht="30" x14ac:dyDescent="0.25">
      <c r="B260" s="118">
        <v>184</v>
      </c>
      <c r="C260" s="129" t="s">
        <v>451</v>
      </c>
      <c r="D260" s="118" t="s">
        <v>485</v>
      </c>
      <c r="E260" s="172">
        <v>1</v>
      </c>
      <c r="F260" s="172">
        <v>55</v>
      </c>
      <c r="G260" s="172">
        <v>50</v>
      </c>
      <c r="H260" s="172">
        <v>3</v>
      </c>
      <c r="I260" s="130">
        <v>10.35909</v>
      </c>
      <c r="J260" s="130">
        <v>9.4569200000000002</v>
      </c>
      <c r="K260" s="128">
        <v>5300</v>
      </c>
      <c r="L260" s="173">
        <v>12.37</v>
      </c>
      <c r="M260" s="129">
        <v>22.344366000000001</v>
      </c>
      <c r="N260" s="129">
        <v>82.220156000000003</v>
      </c>
      <c r="O260" s="128">
        <v>5</v>
      </c>
    </row>
    <row r="261" spans="2:15" ht="30" x14ac:dyDescent="0.25">
      <c r="B261" s="118">
        <v>185</v>
      </c>
      <c r="C261" s="118" t="s">
        <v>304</v>
      </c>
      <c r="D261" s="118" t="s">
        <v>486</v>
      </c>
      <c r="E261" s="172">
        <v>1</v>
      </c>
      <c r="F261" s="172">
        <v>55</v>
      </c>
      <c r="G261" s="172">
        <v>50</v>
      </c>
      <c r="H261" s="172">
        <v>3</v>
      </c>
      <c r="I261" s="130">
        <v>8.73522</v>
      </c>
      <c r="J261" s="130">
        <v>7.9651300000000003</v>
      </c>
      <c r="K261" s="178">
        <v>4977.3263157894735</v>
      </c>
      <c r="L261" s="173">
        <v>12.37</v>
      </c>
      <c r="M261" s="129">
        <v>22.344186000000001</v>
      </c>
      <c r="N261" s="129">
        <v>82.220365999999999</v>
      </c>
      <c r="O261" s="128">
        <v>5</v>
      </c>
    </row>
    <row r="262" spans="2:15" ht="30" x14ac:dyDescent="0.25">
      <c r="B262" s="118">
        <v>186</v>
      </c>
      <c r="C262" s="118" t="s">
        <v>304</v>
      </c>
      <c r="D262" s="118" t="s">
        <v>487</v>
      </c>
      <c r="E262" s="172">
        <v>1</v>
      </c>
      <c r="F262" s="172">
        <v>55</v>
      </c>
      <c r="G262" s="172">
        <v>50</v>
      </c>
      <c r="H262" s="172">
        <v>3</v>
      </c>
      <c r="I262" s="130">
        <v>6.10792</v>
      </c>
      <c r="J262" s="130">
        <v>5.5676399999999999</v>
      </c>
      <c r="K262" s="178">
        <v>4192.1736842105265</v>
      </c>
      <c r="L262" s="173">
        <v>12.37</v>
      </c>
      <c r="M262" s="129">
        <v>22.344215999999999</v>
      </c>
      <c r="N262" s="129">
        <v>82.220455999999999</v>
      </c>
      <c r="O262" s="128">
        <v>5</v>
      </c>
    </row>
    <row r="263" spans="2:15" ht="15" x14ac:dyDescent="0.25">
      <c r="B263" s="118">
        <v>187</v>
      </c>
      <c r="C263" s="128" t="s">
        <v>490</v>
      </c>
      <c r="D263" s="129" t="s">
        <v>488</v>
      </c>
      <c r="E263" s="172">
        <v>1</v>
      </c>
      <c r="F263" s="172">
        <v>55</v>
      </c>
      <c r="G263" s="172">
        <v>50</v>
      </c>
      <c r="H263" s="172">
        <v>3</v>
      </c>
      <c r="I263" s="128">
        <v>10.359</v>
      </c>
      <c r="J263" s="128">
        <v>9.4600000000000009</v>
      </c>
      <c r="K263" s="128">
        <v>3397</v>
      </c>
      <c r="L263" s="173">
        <v>12.37</v>
      </c>
      <c r="M263" s="129">
        <v>22.344985999999999</v>
      </c>
      <c r="N263" s="129">
        <v>82.223320999999999</v>
      </c>
      <c r="O263" s="128">
        <v>5</v>
      </c>
    </row>
    <row r="264" spans="2:15" ht="15" x14ac:dyDescent="0.25">
      <c r="B264" s="118">
        <v>188</v>
      </c>
      <c r="C264" s="128" t="s">
        <v>491</v>
      </c>
      <c r="D264" s="129" t="s">
        <v>489</v>
      </c>
      <c r="E264" s="172">
        <v>1</v>
      </c>
      <c r="F264" s="172">
        <v>55</v>
      </c>
      <c r="G264" s="172">
        <v>50</v>
      </c>
      <c r="H264" s="172">
        <v>3</v>
      </c>
      <c r="I264" s="128">
        <v>6.7169999999999996</v>
      </c>
      <c r="J264" s="128">
        <v>6.3</v>
      </c>
      <c r="K264" s="128">
        <v>3397</v>
      </c>
      <c r="L264" s="173">
        <v>12.37</v>
      </c>
      <c r="M264" s="129">
        <v>22.347639999999998</v>
      </c>
      <c r="N264" s="129">
        <v>82.220089999999999</v>
      </c>
      <c r="O264" s="128">
        <v>5</v>
      </c>
    </row>
    <row r="265" spans="2:15" ht="15" x14ac:dyDescent="0.25">
      <c r="B265" s="118">
        <v>189</v>
      </c>
      <c r="C265" s="129" t="s">
        <v>502</v>
      </c>
      <c r="D265" s="155" t="s">
        <v>493</v>
      </c>
      <c r="E265" s="172">
        <v>1</v>
      </c>
      <c r="F265" s="172"/>
      <c r="G265" s="172"/>
      <c r="H265" s="172"/>
      <c r="I265" s="128">
        <v>3.75</v>
      </c>
      <c r="J265" s="128">
        <v>2.25</v>
      </c>
      <c r="K265" s="178">
        <v>1943.0051813471503</v>
      </c>
      <c r="L265" s="128"/>
      <c r="M265" s="128">
        <v>22.344176000000001</v>
      </c>
      <c r="N265" s="128">
        <v>82.221755999999999</v>
      </c>
      <c r="O265" s="128">
        <v>5</v>
      </c>
    </row>
    <row r="266" spans="2:15" ht="15" x14ac:dyDescent="0.25">
      <c r="B266" s="118">
        <v>190</v>
      </c>
      <c r="C266" s="129" t="s">
        <v>505</v>
      </c>
      <c r="D266" s="155" t="s">
        <v>494</v>
      </c>
      <c r="E266" s="172">
        <v>1</v>
      </c>
      <c r="F266" s="172">
        <v>55</v>
      </c>
      <c r="G266" s="172">
        <v>50</v>
      </c>
      <c r="H266" s="172">
        <v>3</v>
      </c>
      <c r="I266" s="128">
        <v>10.934100000000001</v>
      </c>
      <c r="J266" s="128">
        <v>6.5604600000000008</v>
      </c>
      <c r="K266" s="178">
        <v>5665.3367875647673</v>
      </c>
      <c r="L266" s="128"/>
      <c r="M266" s="128">
        <v>22.344356000000001</v>
      </c>
      <c r="N266" s="128">
        <v>82.220346000000006</v>
      </c>
      <c r="O266" s="128">
        <v>1</v>
      </c>
    </row>
    <row r="267" spans="2:15" ht="15" x14ac:dyDescent="0.25">
      <c r="B267" s="118">
        <v>191</v>
      </c>
      <c r="C267" s="129" t="s">
        <v>504</v>
      </c>
      <c r="D267" s="155" t="s">
        <v>495</v>
      </c>
      <c r="E267" s="172">
        <v>1</v>
      </c>
      <c r="F267" s="172"/>
      <c r="G267" s="172"/>
      <c r="H267" s="172"/>
      <c r="I267" s="128">
        <v>3.05</v>
      </c>
      <c r="J267" s="128">
        <v>1.83</v>
      </c>
      <c r="K267" s="178">
        <v>1580.3108808290153</v>
      </c>
      <c r="L267" s="128"/>
      <c r="M267" s="129">
        <v>22.344466000000001</v>
      </c>
      <c r="N267" s="129">
        <v>82.220256000000006</v>
      </c>
      <c r="O267" s="128">
        <v>5</v>
      </c>
    </row>
    <row r="268" spans="2:15" ht="15" x14ac:dyDescent="0.25">
      <c r="B268" s="118">
        <v>192</v>
      </c>
      <c r="C268" s="129" t="s">
        <v>304</v>
      </c>
      <c r="D268" s="155" t="s">
        <v>496</v>
      </c>
      <c r="E268" s="172">
        <v>1</v>
      </c>
      <c r="F268" s="172">
        <v>55</v>
      </c>
      <c r="G268" s="172">
        <v>50</v>
      </c>
      <c r="H268" s="172">
        <v>1.5</v>
      </c>
      <c r="I268" s="128">
        <v>1.204</v>
      </c>
      <c r="J268" s="128">
        <v>1.0835999999999999</v>
      </c>
      <c r="K268" s="178">
        <v>623.83419689119171</v>
      </c>
      <c r="L268" s="128">
        <v>12.37</v>
      </c>
      <c r="M268" s="129">
        <v>22.344176000000001</v>
      </c>
      <c r="N268" s="129">
        <v>82.220466000000002</v>
      </c>
      <c r="O268" s="128">
        <v>5</v>
      </c>
    </row>
    <row r="269" spans="2:15" ht="15" x14ac:dyDescent="0.25">
      <c r="B269" s="118">
        <v>193</v>
      </c>
      <c r="C269" s="129" t="s">
        <v>503</v>
      </c>
      <c r="D269" s="155" t="s">
        <v>497</v>
      </c>
      <c r="E269" s="172">
        <v>10</v>
      </c>
      <c r="F269" s="172">
        <v>3.6</v>
      </c>
      <c r="G269" s="172">
        <v>1.5</v>
      </c>
      <c r="H269" s="172">
        <v>1</v>
      </c>
      <c r="I269" s="128">
        <v>2.0347</v>
      </c>
      <c r="J269" s="128">
        <v>1.22082</v>
      </c>
      <c r="K269" s="178">
        <v>1054.2487046632123</v>
      </c>
      <c r="L269" s="128"/>
      <c r="M269" s="129">
        <v>22.344166000000001</v>
      </c>
      <c r="N269" s="129">
        <v>82.220110000000005</v>
      </c>
      <c r="O269" s="128">
        <v>5</v>
      </c>
    </row>
    <row r="270" spans="2:15" ht="15" x14ac:dyDescent="0.25">
      <c r="B270" s="118">
        <v>194</v>
      </c>
      <c r="C270" s="129" t="s">
        <v>503</v>
      </c>
      <c r="D270" s="155" t="s">
        <v>498</v>
      </c>
      <c r="E270" s="172">
        <v>10</v>
      </c>
      <c r="F270" s="172">
        <v>3.6</v>
      </c>
      <c r="G270" s="172">
        <v>1.5</v>
      </c>
      <c r="H270" s="172">
        <v>1</v>
      </c>
      <c r="I270" s="128">
        <v>0.39</v>
      </c>
      <c r="J270" s="128">
        <v>0.23400000000000001</v>
      </c>
      <c r="K270" s="178">
        <v>202.07253886010363</v>
      </c>
      <c r="L270" s="128"/>
      <c r="M270" s="129">
        <v>22.344114000000001</v>
      </c>
      <c r="N270" s="129">
        <v>82.220312000000007</v>
      </c>
      <c r="O270" s="128">
        <v>5</v>
      </c>
    </row>
    <row r="271" spans="2:15" ht="15" x14ac:dyDescent="0.25">
      <c r="B271" s="118">
        <v>195</v>
      </c>
      <c r="C271" s="129" t="s">
        <v>505</v>
      </c>
      <c r="D271" s="155" t="s">
        <v>499</v>
      </c>
      <c r="E271" s="172">
        <v>1</v>
      </c>
      <c r="F271" s="172">
        <v>55</v>
      </c>
      <c r="G271" s="172">
        <v>50</v>
      </c>
      <c r="H271" s="172">
        <v>3</v>
      </c>
      <c r="I271" s="128">
        <v>10.934100000000001</v>
      </c>
      <c r="J271" s="128">
        <v>9.8406900000000004</v>
      </c>
      <c r="K271" s="178">
        <v>5665.3367875647673</v>
      </c>
      <c r="L271" s="128">
        <v>12.37</v>
      </c>
      <c r="M271" s="129">
        <v>22.344227</v>
      </c>
      <c r="N271" s="129">
        <v>82.220426000000003</v>
      </c>
      <c r="O271" s="128">
        <v>5</v>
      </c>
    </row>
    <row r="272" spans="2:15" ht="15" x14ac:dyDescent="0.25">
      <c r="B272" s="118">
        <v>196</v>
      </c>
      <c r="C272" s="129" t="s">
        <v>506</v>
      </c>
      <c r="D272" s="155" t="s">
        <v>500</v>
      </c>
      <c r="E272" s="172">
        <v>1</v>
      </c>
      <c r="F272" s="172"/>
      <c r="G272" s="172"/>
      <c r="H272" s="172"/>
      <c r="I272" s="128">
        <v>5.3032000000000004</v>
      </c>
      <c r="J272" s="128">
        <v>3.1819199999999999</v>
      </c>
      <c r="K272" s="178">
        <v>2747.7720207253888</v>
      </c>
      <c r="L272" s="128"/>
      <c r="M272" s="129">
        <v>22.344925</v>
      </c>
      <c r="N272" s="129">
        <v>82.223335000000006</v>
      </c>
      <c r="O272" s="128">
        <v>5</v>
      </c>
    </row>
    <row r="273" spans="2:15" ht="15" x14ac:dyDescent="0.25">
      <c r="B273" s="118">
        <v>197</v>
      </c>
      <c r="C273" s="129" t="s">
        <v>506</v>
      </c>
      <c r="D273" s="155" t="s">
        <v>501</v>
      </c>
      <c r="E273" s="172">
        <v>1</v>
      </c>
      <c r="F273" s="172"/>
      <c r="G273" s="172"/>
      <c r="H273" s="172"/>
      <c r="I273" s="128">
        <v>11.52</v>
      </c>
      <c r="J273" s="128">
        <v>6.911999999999999</v>
      </c>
      <c r="K273" s="178">
        <v>5968.911917098445</v>
      </c>
      <c r="L273" s="128"/>
      <c r="M273" s="129">
        <v>22.347249999999999</v>
      </c>
      <c r="N273" s="129">
        <v>82.220010000000002</v>
      </c>
      <c r="O273" s="128">
        <v>5</v>
      </c>
    </row>
    <row r="274" spans="2:15" ht="15" x14ac:dyDescent="0.25">
      <c r="B274" s="118"/>
      <c r="C274" s="128"/>
      <c r="D274" s="129"/>
      <c r="E274" s="119"/>
      <c r="F274" s="119"/>
      <c r="G274" s="119"/>
      <c r="H274" s="119"/>
      <c r="I274" s="128"/>
      <c r="J274" s="128"/>
      <c r="K274" s="122"/>
      <c r="L274" s="121"/>
      <c r="M274" s="129"/>
      <c r="N274" s="129"/>
      <c r="O274" s="122"/>
    </row>
    <row r="275" spans="2:15" ht="15" x14ac:dyDescent="0.25">
      <c r="B275" s="122"/>
      <c r="C275" s="122"/>
      <c r="D275" s="122"/>
      <c r="E275" s="120"/>
      <c r="F275" s="120"/>
      <c r="G275" s="120"/>
      <c r="H275" s="120"/>
      <c r="I275" s="122"/>
      <c r="J275" s="122"/>
      <c r="K275" s="122"/>
      <c r="L275" s="122"/>
      <c r="M275" s="122"/>
      <c r="N275" s="122"/>
      <c r="O275" s="122"/>
    </row>
    <row r="276" spans="2:15" ht="18.75" x14ac:dyDescent="0.3">
      <c r="B276" s="179" t="s">
        <v>492</v>
      </c>
      <c r="C276" s="180"/>
      <c r="D276" s="181"/>
      <c r="E276" s="182">
        <f>SUM(E77:E274)</f>
        <v>215</v>
      </c>
      <c r="F276" s="183"/>
      <c r="G276" s="183"/>
      <c r="H276" s="183"/>
      <c r="I276" s="184">
        <f>SUM(I77:I274)</f>
        <v>295.58381654981116</v>
      </c>
      <c r="J276" s="182">
        <f>SUM(J77:J274)</f>
        <v>201.75825492303451</v>
      </c>
      <c r="K276" s="185">
        <f>SUM(K77:K274)</f>
        <v>114383.18880501771</v>
      </c>
      <c r="L276" s="182">
        <f>SUM(L77:L274)</f>
        <v>296.08137651821869</v>
      </c>
      <c r="M276" s="182"/>
      <c r="N276" s="182"/>
      <c r="O276" s="182">
        <f>SUM(O77:O274)</f>
        <v>296</v>
      </c>
    </row>
  </sheetData>
  <autoFilter ref="B73:O276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6">
    <mergeCell ref="B276:D276"/>
    <mergeCell ref="B1:O1"/>
    <mergeCell ref="B76:O76"/>
    <mergeCell ref="B74:B75"/>
    <mergeCell ref="C74:C75"/>
    <mergeCell ref="D74:D75"/>
    <mergeCell ref="E74:E75"/>
    <mergeCell ref="F74:H74"/>
    <mergeCell ref="O74:O75"/>
    <mergeCell ref="E5:H5"/>
    <mergeCell ref="I5:L5"/>
    <mergeCell ref="R7:S7"/>
    <mergeCell ref="D73:O73"/>
    <mergeCell ref="E3:L3"/>
    <mergeCell ref="G16:J16"/>
    <mergeCell ref="G17:J17"/>
  </mergeCells>
  <phoneticPr fontId="4" type="noConversion"/>
  <pageMargins left="0.7" right="0.7" top="0.75" bottom="0.75" header="0.3" footer="0.3"/>
  <pageSetup paperSize="9" scale="3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J40" sqref="J40"/>
    </sheetView>
  </sheetViews>
  <sheetFormatPr defaultRowHeight="15" x14ac:dyDescent="0.25"/>
  <cols>
    <col min="1" max="1" width="62.7109375" customWidth="1"/>
  </cols>
  <sheetData>
    <row r="1" spans="1:7" ht="21" customHeight="1" x14ac:dyDescent="0.25">
      <c r="A1" s="147" t="s">
        <v>251</v>
      </c>
      <c r="B1" s="147"/>
      <c r="C1" s="147"/>
      <c r="D1" s="147"/>
      <c r="E1" s="147"/>
      <c r="F1" s="147"/>
      <c r="G1" s="67" t="s">
        <v>252</v>
      </c>
    </row>
    <row r="2" spans="1:7" x14ac:dyDescent="0.25">
      <c r="A2" s="146" t="s">
        <v>47</v>
      </c>
      <c r="B2" s="146"/>
      <c r="C2" s="146"/>
      <c r="D2" s="146"/>
      <c r="E2" s="146"/>
      <c r="F2" s="146"/>
      <c r="G2" s="146"/>
    </row>
    <row r="3" spans="1:7" x14ac:dyDescent="0.25">
      <c r="A3" s="68" t="s">
        <v>48</v>
      </c>
      <c r="B3" s="145">
        <v>302</v>
      </c>
      <c r="C3" s="145"/>
      <c r="D3" s="145"/>
      <c r="E3" s="145"/>
      <c r="F3" s="145"/>
      <c r="G3" s="145"/>
    </row>
    <row r="4" spans="1:7" x14ac:dyDescent="0.25">
      <c r="A4" s="68" t="s">
        <v>49</v>
      </c>
      <c r="B4" s="148">
        <v>1445</v>
      </c>
      <c r="C4" s="148"/>
      <c r="D4" s="148"/>
      <c r="E4" s="148"/>
      <c r="F4" s="148"/>
      <c r="G4" s="148"/>
    </row>
    <row r="5" spans="1:7" x14ac:dyDescent="0.25">
      <c r="A5" s="68" t="s">
        <v>50</v>
      </c>
      <c r="B5" s="145">
        <v>291</v>
      </c>
      <c r="C5" s="145"/>
      <c r="D5" s="145"/>
      <c r="E5" s="145"/>
      <c r="F5" s="145"/>
      <c r="G5" s="145"/>
    </row>
    <row r="6" spans="1:7" x14ac:dyDescent="0.25">
      <c r="A6" s="68" t="s">
        <v>51</v>
      </c>
      <c r="B6" s="148">
        <v>1329</v>
      </c>
      <c r="C6" s="148"/>
      <c r="D6" s="148"/>
      <c r="E6" s="148"/>
      <c r="F6" s="148"/>
      <c r="G6" s="148"/>
    </row>
    <row r="7" spans="1:7" x14ac:dyDescent="0.25">
      <c r="A7" s="68" t="s">
        <v>52</v>
      </c>
      <c r="B7" s="145">
        <v>1.05</v>
      </c>
      <c r="C7" s="145"/>
      <c r="D7" s="145"/>
      <c r="E7" s="145"/>
      <c r="F7" s="145"/>
      <c r="G7" s="145"/>
    </row>
    <row r="8" spans="1:7" x14ac:dyDescent="0.25">
      <c r="A8" s="68" t="s">
        <v>53</v>
      </c>
      <c r="B8" s="145">
        <v>65.459999999999994</v>
      </c>
      <c r="C8" s="145"/>
      <c r="D8" s="145"/>
      <c r="E8" s="145"/>
      <c r="F8" s="145"/>
      <c r="G8" s="145"/>
    </row>
    <row r="9" spans="1:7" ht="21" x14ac:dyDescent="0.25">
      <c r="A9" s="69" t="s">
        <v>54</v>
      </c>
      <c r="B9" s="70" t="s">
        <v>55</v>
      </c>
      <c r="C9" s="70" t="s">
        <v>56</v>
      </c>
      <c r="D9" s="70" t="s">
        <v>57</v>
      </c>
      <c r="E9" s="70" t="s">
        <v>58</v>
      </c>
      <c r="F9" s="70" t="s">
        <v>59</v>
      </c>
      <c r="G9" s="71" t="s">
        <v>60</v>
      </c>
    </row>
    <row r="10" spans="1:7" x14ac:dyDescent="0.25">
      <c r="A10" s="68" t="s">
        <v>61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3"/>
    </row>
    <row r="11" spans="1:7" x14ac:dyDescent="0.25">
      <c r="A11" s="68" t="s">
        <v>62</v>
      </c>
      <c r="B11" s="74">
        <v>9390</v>
      </c>
      <c r="C11" s="74">
        <v>37789</v>
      </c>
      <c r="D11" s="74">
        <v>32713</v>
      </c>
      <c r="E11" s="74">
        <v>34769</v>
      </c>
      <c r="F11" s="74">
        <v>15342</v>
      </c>
      <c r="G11" s="73"/>
    </row>
    <row r="12" spans="1:7" x14ac:dyDescent="0.25">
      <c r="A12" s="68" t="s">
        <v>63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66"/>
    </row>
    <row r="13" spans="1:7" x14ac:dyDescent="0.25">
      <c r="A13" s="68" t="s">
        <v>64</v>
      </c>
      <c r="B13" s="72">
        <v>0</v>
      </c>
      <c r="C13" s="72"/>
      <c r="D13" s="72"/>
      <c r="E13" s="72"/>
      <c r="F13" s="72"/>
      <c r="G13" s="73"/>
    </row>
    <row r="14" spans="1:7" x14ac:dyDescent="0.25">
      <c r="A14" s="68" t="s">
        <v>65</v>
      </c>
      <c r="B14" s="72">
        <v>1.66</v>
      </c>
      <c r="C14" s="72">
        <v>1.37</v>
      </c>
      <c r="D14" s="72">
        <v>1.1299999999999999</v>
      </c>
      <c r="E14" s="72">
        <v>0.89</v>
      </c>
      <c r="F14" s="72">
        <v>1.1000000000000001</v>
      </c>
      <c r="G14" s="66"/>
    </row>
    <row r="15" spans="1:7" x14ac:dyDescent="0.25">
      <c r="A15" s="68" t="s">
        <v>66</v>
      </c>
      <c r="B15" s="72">
        <v>54.1</v>
      </c>
      <c r="C15" s="72">
        <v>50.59</v>
      </c>
      <c r="D15" s="72">
        <v>53.89</v>
      </c>
      <c r="E15" s="72">
        <v>51.82</v>
      </c>
      <c r="F15" s="72">
        <v>44.81</v>
      </c>
      <c r="G15" s="66"/>
    </row>
    <row r="16" spans="1:7" x14ac:dyDescent="0.25">
      <c r="A16" s="68" t="s">
        <v>67</v>
      </c>
      <c r="B16" s="72">
        <v>47.74</v>
      </c>
      <c r="C16" s="72">
        <v>48.15</v>
      </c>
      <c r="D16" s="72">
        <v>47.82</v>
      </c>
      <c r="E16" s="72">
        <v>51.61</v>
      </c>
      <c r="F16" s="72">
        <v>51.3</v>
      </c>
      <c r="G16" s="66"/>
    </row>
    <row r="17" spans="1:7" x14ac:dyDescent="0.25">
      <c r="A17" s="68" t="s">
        <v>68</v>
      </c>
      <c r="B17" s="72">
        <v>42.49</v>
      </c>
      <c r="C17" s="72">
        <v>133.06</v>
      </c>
      <c r="D17" s="72">
        <v>115.19</v>
      </c>
      <c r="E17" s="72">
        <v>124.18</v>
      </c>
      <c r="F17" s="72">
        <v>57.25</v>
      </c>
      <c r="G17" s="66"/>
    </row>
    <row r="18" spans="1:7" x14ac:dyDescent="0.25">
      <c r="A18" s="68" t="s">
        <v>69</v>
      </c>
      <c r="B18" s="72">
        <v>189.85</v>
      </c>
      <c r="C18" s="72">
        <v>175.93</v>
      </c>
      <c r="D18" s="72">
        <v>174</v>
      </c>
      <c r="E18" s="72">
        <v>172</v>
      </c>
      <c r="F18" s="72">
        <v>167</v>
      </c>
      <c r="G18" s="66"/>
    </row>
    <row r="19" spans="1:7" x14ac:dyDescent="0.25">
      <c r="A19" s="68" t="s">
        <v>70</v>
      </c>
      <c r="B19" s="72">
        <v>0</v>
      </c>
      <c r="C19" s="72">
        <v>233</v>
      </c>
      <c r="D19" s="72">
        <v>204</v>
      </c>
      <c r="E19" s="72">
        <v>198</v>
      </c>
      <c r="F19" s="72">
        <v>23</v>
      </c>
      <c r="G19" s="66"/>
    </row>
    <row r="20" spans="1:7" x14ac:dyDescent="0.25">
      <c r="A20" s="68" t="s">
        <v>71</v>
      </c>
      <c r="B20" s="72">
        <v>221</v>
      </c>
      <c r="C20" s="72">
        <v>284</v>
      </c>
      <c r="D20" s="72">
        <v>284</v>
      </c>
      <c r="E20" s="72">
        <v>280</v>
      </c>
      <c r="F20" s="72">
        <v>268</v>
      </c>
      <c r="G20" s="73"/>
    </row>
    <row r="21" spans="1:7" x14ac:dyDescent="0.25">
      <c r="A21" s="68" t="s">
        <v>72</v>
      </c>
      <c r="B21" s="72">
        <v>455</v>
      </c>
      <c r="C21" s="72">
        <v>627</v>
      </c>
      <c r="D21" s="72">
        <v>617</v>
      </c>
      <c r="E21" s="72">
        <v>606</v>
      </c>
      <c r="F21" s="72">
        <v>555</v>
      </c>
      <c r="G21" s="73"/>
    </row>
    <row r="22" spans="1:7" x14ac:dyDescent="0.25">
      <c r="A22" s="68" t="s">
        <v>73</v>
      </c>
      <c r="B22" s="72">
        <v>1</v>
      </c>
      <c r="C22" s="72">
        <v>4</v>
      </c>
      <c r="D22" s="72">
        <v>0</v>
      </c>
      <c r="E22" s="72">
        <v>1</v>
      </c>
      <c r="F22" s="72">
        <v>0</v>
      </c>
      <c r="G22" s="66"/>
    </row>
    <row r="23" spans="1:7" x14ac:dyDescent="0.25">
      <c r="A23" s="146" t="s">
        <v>74</v>
      </c>
      <c r="B23" s="146"/>
      <c r="C23" s="146"/>
      <c r="D23" s="146"/>
      <c r="E23" s="146"/>
      <c r="F23" s="146"/>
      <c r="G23" s="146"/>
    </row>
    <row r="24" spans="1:7" x14ac:dyDescent="0.25">
      <c r="A24" s="68" t="s">
        <v>75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66"/>
    </row>
    <row r="25" spans="1:7" x14ac:dyDescent="0.25">
      <c r="A25" s="68" t="s">
        <v>76</v>
      </c>
      <c r="B25" s="72">
        <v>47</v>
      </c>
      <c r="C25" s="72">
        <v>75</v>
      </c>
      <c r="D25" s="72">
        <v>117</v>
      </c>
      <c r="E25" s="72">
        <v>85</v>
      </c>
      <c r="F25" s="72">
        <v>80</v>
      </c>
      <c r="G25" s="73"/>
    </row>
    <row r="26" spans="1:7" x14ac:dyDescent="0.25">
      <c r="A26" s="68" t="s">
        <v>77</v>
      </c>
      <c r="B26" s="72">
        <v>19</v>
      </c>
      <c r="C26" s="72">
        <v>41</v>
      </c>
      <c r="D26" s="72">
        <v>42</v>
      </c>
      <c r="E26" s="72">
        <v>44</v>
      </c>
      <c r="F26" s="72">
        <v>41</v>
      </c>
      <c r="G26" s="73"/>
    </row>
    <row r="27" spans="1:7" x14ac:dyDescent="0.25">
      <c r="A27" s="68" t="s">
        <v>78</v>
      </c>
      <c r="B27" s="72">
        <v>28</v>
      </c>
      <c r="C27" s="72">
        <v>34</v>
      </c>
      <c r="D27" s="72">
        <v>75</v>
      </c>
      <c r="E27" s="72">
        <v>41</v>
      </c>
      <c r="F27" s="72">
        <v>39</v>
      </c>
      <c r="G27" s="66"/>
    </row>
    <row r="28" spans="1:7" x14ac:dyDescent="0.25">
      <c r="A28" s="68" t="s">
        <v>79</v>
      </c>
      <c r="B28" s="72">
        <v>83.17</v>
      </c>
      <c r="C28" s="72">
        <v>85.02</v>
      </c>
      <c r="D28" s="72">
        <v>77.45</v>
      </c>
      <c r="E28" s="72">
        <v>86.74</v>
      </c>
      <c r="F28" s="72">
        <v>69.31</v>
      </c>
      <c r="G28" s="66"/>
    </row>
    <row r="29" spans="1:7" x14ac:dyDescent="0.25">
      <c r="A29" s="68" t="s">
        <v>80</v>
      </c>
      <c r="B29" s="72">
        <v>85.11</v>
      </c>
      <c r="C29" s="72">
        <v>90.67</v>
      </c>
      <c r="D29" s="72">
        <v>94.02</v>
      </c>
      <c r="E29" s="72">
        <v>82.35</v>
      </c>
      <c r="F29" s="72">
        <v>80</v>
      </c>
      <c r="G29" s="66"/>
    </row>
    <row r="30" spans="1:7" x14ac:dyDescent="0.25">
      <c r="A30" s="146" t="s">
        <v>81</v>
      </c>
      <c r="B30" s="146"/>
      <c r="C30" s="146"/>
      <c r="D30" s="146"/>
      <c r="E30" s="146"/>
      <c r="F30" s="146"/>
      <c r="G30" s="146"/>
    </row>
    <row r="31" spans="1:7" x14ac:dyDescent="0.25">
      <c r="A31" s="68" t="s">
        <v>82</v>
      </c>
      <c r="B31" s="72">
        <v>33.78</v>
      </c>
      <c r="C31" s="72">
        <v>70.989999999999995</v>
      </c>
      <c r="D31" s="72">
        <v>62.08</v>
      </c>
      <c r="E31" s="72">
        <v>68.25</v>
      </c>
      <c r="F31" s="72">
        <v>28.57</v>
      </c>
      <c r="G31" s="66"/>
    </row>
    <row r="32" spans="1:7" x14ac:dyDescent="0.25">
      <c r="A32" s="68" t="s">
        <v>83</v>
      </c>
      <c r="B32" s="72">
        <v>25.31</v>
      </c>
      <c r="C32" s="72">
        <v>60.5</v>
      </c>
      <c r="D32" s="72">
        <v>55.2</v>
      </c>
      <c r="E32" s="72">
        <v>59.49</v>
      </c>
      <c r="F32" s="72">
        <v>24.23</v>
      </c>
      <c r="G32" s="66"/>
    </row>
    <row r="33" spans="1:7" x14ac:dyDescent="0.25">
      <c r="A33" s="68" t="s">
        <v>84</v>
      </c>
      <c r="B33" s="72">
        <v>8.2799999999999994</v>
      </c>
      <c r="C33" s="72">
        <v>9.83</v>
      </c>
      <c r="D33" s="72">
        <v>6.08</v>
      </c>
      <c r="E33" s="72">
        <v>7.78</v>
      </c>
      <c r="F33" s="72">
        <v>3.46</v>
      </c>
      <c r="G33" s="66"/>
    </row>
    <row r="34" spans="1:7" x14ac:dyDescent="0.25">
      <c r="A34" s="68" t="s">
        <v>85</v>
      </c>
      <c r="B34" s="72">
        <v>24.65</v>
      </c>
      <c r="C34" s="72">
        <v>13.98</v>
      </c>
      <c r="D34" s="72">
        <v>9.92</v>
      </c>
      <c r="E34" s="72">
        <v>11.56</v>
      </c>
      <c r="F34" s="72">
        <v>12.51</v>
      </c>
      <c r="G34" s="66"/>
    </row>
    <row r="35" spans="1:7" x14ac:dyDescent="0.25">
      <c r="A35" s="68" t="s">
        <v>86</v>
      </c>
      <c r="B35" s="72">
        <v>0.18</v>
      </c>
      <c r="C35" s="72">
        <v>0.66</v>
      </c>
      <c r="D35" s="72">
        <v>0.8</v>
      </c>
      <c r="E35" s="72">
        <v>0.98</v>
      </c>
      <c r="F35" s="72">
        <v>0.88</v>
      </c>
      <c r="G35" s="66"/>
    </row>
    <row r="36" spans="1:7" x14ac:dyDescent="0.25">
      <c r="A36" s="68" t="s">
        <v>87</v>
      </c>
      <c r="B36" s="72">
        <v>0.53</v>
      </c>
      <c r="C36" s="72">
        <v>0.93</v>
      </c>
      <c r="D36" s="72">
        <v>1.29</v>
      </c>
      <c r="E36" s="72">
        <v>1.44</v>
      </c>
      <c r="F36" s="72">
        <v>3.08</v>
      </c>
      <c r="G36" s="66"/>
    </row>
    <row r="37" spans="1:7" x14ac:dyDescent="0.25">
      <c r="A37" s="68" t="s">
        <v>88</v>
      </c>
      <c r="B37" s="72">
        <v>193.08</v>
      </c>
      <c r="C37" s="72">
        <v>202</v>
      </c>
      <c r="D37" s="72">
        <v>176.44</v>
      </c>
      <c r="E37" s="72">
        <v>195.03</v>
      </c>
      <c r="F37" s="72">
        <v>178.38</v>
      </c>
      <c r="G37" s="66"/>
    </row>
    <row r="38" spans="1:7" x14ac:dyDescent="0.25">
      <c r="A38" s="68" t="s">
        <v>89</v>
      </c>
      <c r="B38" s="72">
        <v>100</v>
      </c>
      <c r="C38" s="72">
        <v>100</v>
      </c>
      <c r="D38" s="72">
        <v>99.98</v>
      </c>
      <c r="E38" s="72">
        <v>99.73</v>
      </c>
      <c r="F38" s="72">
        <v>100</v>
      </c>
      <c r="G38" s="66"/>
    </row>
    <row r="39" spans="1:7" x14ac:dyDescent="0.25">
      <c r="A39" s="68" t="s">
        <v>90</v>
      </c>
      <c r="B39" s="72">
        <v>100</v>
      </c>
      <c r="C39" s="72">
        <v>79.31</v>
      </c>
      <c r="D39" s="72">
        <v>90.55</v>
      </c>
      <c r="E39" s="72">
        <v>100</v>
      </c>
      <c r="F39" s="72">
        <v>45.71</v>
      </c>
      <c r="G39" s="72"/>
    </row>
  </sheetData>
  <mergeCells count="10">
    <mergeCell ref="B7:G7"/>
    <mergeCell ref="B8:G8"/>
    <mergeCell ref="A23:G23"/>
    <mergeCell ref="A30:G30"/>
    <mergeCell ref="A1:F1"/>
    <mergeCell ref="A2:G2"/>
    <mergeCell ref="B3:G3"/>
    <mergeCell ref="B4:G4"/>
    <mergeCell ref="B5:G5"/>
    <mergeCell ref="B6:G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M178"/>
  <sheetViews>
    <sheetView topLeftCell="A50" workbookViewId="0">
      <selection activeCell="L6" sqref="L6"/>
    </sheetView>
  </sheetViews>
  <sheetFormatPr defaultRowHeight="15" x14ac:dyDescent="0.25"/>
  <cols>
    <col min="1" max="1" width="5" style="56" customWidth="1"/>
    <col min="2" max="2" width="13.7109375" style="56" customWidth="1"/>
    <col min="3" max="3" width="27" style="85" customWidth="1"/>
    <col min="4" max="4" width="16.28515625" style="56" customWidth="1"/>
    <col min="5" max="6" width="9.140625" style="56"/>
    <col min="7" max="7" width="10.7109375" style="56" customWidth="1"/>
    <col min="8" max="8" width="11.7109375" style="56" customWidth="1"/>
    <col min="9" max="9" width="15.7109375" style="56" customWidth="1"/>
    <col min="10" max="10" width="15.28515625" style="56" customWidth="1"/>
    <col min="11" max="11" width="13.85546875" customWidth="1"/>
    <col min="12" max="12" width="16.85546875" style="89" customWidth="1"/>
    <col min="13" max="16384" width="9.140625" style="56"/>
  </cols>
  <sheetData>
    <row r="1" spans="1:11" ht="23.25" customHeight="1" x14ac:dyDescent="0.35">
      <c r="A1" s="152" t="s">
        <v>276</v>
      </c>
      <c r="B1" s="153"/>
      <c r="C1" s="153"/>
      <c r="D1" s="153"/>
      <c r="E1" s="153"/>
      <c r="F1" s="153"/>
      <c r="G1" s="153"/>
      <c r="H1" s="153"/>
      <c r="I1" s="153"/>
      <c r="J1" s="153"/>
      <c r="K1" s="154"/>
    </row>
    <row r="2" spans="1:11" s="80" customFormat="1" ht="48" customHeight="1" x14ac:dyDescent="0.25">
      <c r="A2" s="81" t="s">
        <v>244</v>
      </c>
      <c r="B2" s="81" t="s">
        <v>245</v>
      </c>
      <c r="C2" s="86" t="s">
        <v>246</v>
      </c>
      <c r="D2" s="81"/>
      <c r="E2" s="81" t="s">
        <v>241</v>
      </c>
      <c r="F2" s="81" t="s">
        <v>242</v>
      </c>
      <c r="G2" s="81" t="s">
        <v>243</v>
      </c>
      <c r="H2" s="81" t="s">
        <v>277</v>
      </c>
      <c r="I2" s="81" t="s">
        <v>282</v>
      </c>
      <c r="J2" s="81" t="s">
        <v>271</v>
      </c>
      <c r="K2" s="81" t="s">
        <v>247</v>
      </c>
    </row>
    <row r="3" spans="1:11" s="80" customFormat="1" ht="16.5" customHeight="1" x14ac:dyDescent="0.25">
      <c r="A3" s="81"/>
      <c r="B3" s="81"/>
      <c r="C3" s="86"/>
      <c r="D3" s="81" t="s">
        <v>283</v>
      </c>
      <c r="E3" s="81" t="s">
        <v>278</v>
      </c>
      <c r="F3" s="81" t="s">
        <v>278</v>
      </c>
      <c r="G3" s="81" t="s">
        <v>278</v>
      </c>
      <c r="H3" s="81" t="s">
        <v>279</v>
      </c>
      <c r="I3" s="81" t="s">
        <v>280</v>
      </c>
      <c r="J3" s="81" t="s">
        <v>281</v>
      </c>
      <c r="K3" s="81" t="s">
        <v>281</v>
      </c>
    </row>
    <row r="4" spans="1:11" ht="15" customHeight="1" x14ac:dyDescent="0.25">
      <c r="A4" s="58">
        <v>1</v>
      </c>
      <c r="B4" s="58" t="s">
        <v>184</v>
      </c>
      <c r="C4" s="82" t="s">
        <v>119</v>
      </c>
      <c r="D4" s="59" t="s">
        <v>185</v>
      </c>
      <c r="E4" s="56">
        <v>25</v>
      </c>
      <c r="F4" s="56">
        <v>25</v>
      </c>
      <c r="G4" s="56">
        <v>3</v>
      </c>
      <c r="H4" s="87">
        <f t="shared" ref="H4:H35" si="0">(E4+(E4-(2*G4*0.1)*(G4/0.3-1)))/2*(F4+(F4-(2*G4*0.1)*(G4/0.3-1)))/2*G4</f>
        <v>1491.8700000000001</v>
      </c>
      <c r="I4" s="87">
        <f>0.75*(H4/0.15)/10000</f>
        <v>0.74593500000000001</v>
      </c>
      <c r="J4" s="57">
        <f>I4*2</f>
        <v>1.49187</v>
      </c>
      <c r="K4" s="57">
        <f>+J4+I4</f>
        <v>2.2378049999999998</v>
      </c>
    </row>
    <row r="5" spans="1:11" ht="15" customHeight="1" x14ac:dyDescent="0.25">
      <c r="A5" s="58">
        <v>2</v>
      </c>
      <c r="B5" s="58" t="s">
        <v>184</v>
      </c>
      <c r="C5" s="82" t="s">
        <v>120</v>
      </c>
      <c r="D5" s="59" t="s">
        <v>187</v>
      </c>
      <c r="E5" s="79">
        <v>40</v>
      </c>
      <c r="F5" s="79">
        <v>40</v>
      </c>
      <c r="G5" s="56">
        <v>3</v>
      </c>
      <c r="H5" s="87">
        <f t="shared" si="0"/>
        <v>4173.869999999999</v>
      </c>
      <c r="I5" s="87">
        <f t="shared" ref="I5:I68" si="1">0.75*(H5/0.15)/10000</f>
        <v>2.086935</v>
      </c>
      <c r="J5" s="57">
        <f t="shared" ref="J5:J68" si="2">I5*2</f>
        <v>4.17387</v>
      </c>
      <c r="K5" s="57">
        <f t="shared" ref="K5:K68" si="3">+J5+I5</f>
        <v>6.2608049999999995</v>
      </c>
    </row>
    <row r="6" spans="1:11" x14ac:dyDescent="0.25">
      <c r="A6" s="58">
        <v>3</v>
      </c>
      <c r="B6" s="58" t="s">
        <v>184</v>
      </c>
      <c r="C6" s="82" t="s">
        <v>121</v>
      </c>
      <c r="D6" s="59" t="s">
        <v>186</v>
      </c>
      <c r="E6" s="56">
        <v>30</v>
      </c>
      <c r="F6" s="56">
        <v>30</v>
      </c>
      <c r="G6" s="56">
        <v>3</v>
      </c>
      <c r="H6" s="87">
        <f t="shared" si="0"/>
        <v>2235.8700000000003</v>
      </c>
      <c r="I6" s="87">
        <f t="shared" si="1"/>
        <v>1.1179350000000001</v>
      </c>
      <c r="J6" s="57">
        <f t="shared" si="2"/>
        <v>2.2358700000000002</v>
      </c>
      <c r="K6" s="57">
        <f t="shared" si="3"/>
        <v>3.3538050000000004</v>
      </c>
    </row>
    <row r="7" spans="1:11" x14ac:dyDescent="0.25">
      <c r="A7" s="58">
        <v>4</v>
      </c>
      <c r="B7" s="58" t="s">
        <v>184</v>
      </c>
      <c r="C7" s="82" t="s">
        <v>121</v>
      </c>
      <c r="D7" s="59" t="s">
        <v>185</v>
      </c>
      <c r="E7" s="56">
        <v>23</v>
      </c>
      <c r="F7" s="56">
        <v>23</v>
      </c>
      <c r="G7" s="56">
        <v>3</v>
      </c>
      <c r="H7" s="87">
        <f t="shared" si="0"/>
        <v>1236.27</v>
      </c>
      <c r="I7" s="87">
        <f t="shared" si="1"/>
        <v>0.61813499999999999</v>
      </c>
      <c r="J7" s="57">
        <f t="shared" si="2"/>
        <v>1.23627</v>
      </c>
      <c r="K7" s="57">
        <f t="shared" si="3"/>
        <v>1.8544049999999999</v>
      </c>
    </row>
    <row r="8" spans="1:11" x14ac:dyDescent="0.25">
      <c r="A8" s="58">
        <v>5</v>
      </c>
      <c r="B8" s="58" t="s">
        <v>184</v>
      </c>
      <c r="C8" s="82" t="s">
        <v>122</v>
      </c>
      <c r="D8" s="59" t="s">
        <v>187</v>
      </c>
      <c r="E8" s="56">
        <v>40</v>
      </c>
      <c r="F8" s="56">
        <v>40</v>
      </c>
      <c r="G8" s="56">
        <v>3</v>
      </c>
      <c r="H8" s="87">
        <f t="shared" si="0"/>
        <v>4173.869999999999</v>
      </c>
      <c r="I8" s="87">
        <f t="shared" si="1"/>
        <v>2.086935</v>
      </c>
      <c r="J8" s="57">
        <f t="shared" si="2"/>
        <v>4.17387</v>
      </c>
      <c r="K8" s="57">
        <f t="shared" si="3"/>
        <v>6.2608049999999995</v>
      </c>
    </row>
    <row r="9" spans="1:11" x14ac:dyDescent="0.25">
      <c r="A9" s="58">
        <v>6</v>
      </c>
      <c r="B9" s="58" t="s">
        <v>184</v>
      </c>
      <c r="C9" s="82" t="s">
        <v>120</v>
      </c>
      <c r="D9" s="59" t="s">
        <v>186</v>
      </c>
      <c r="E9" s="56">
        <v>30</v>
      </c>
      <c r="F9" s="56">
        <v>30</v>
      </c>
      <c r="G9" s="56">
        <v>3</v>
      </c>
      <c r="H9" s="87">
        <f t="shared" si="0"/>
        <v>2235.8700000000003</v>
      </c>
      <c r="I9" s="87">
        <f t="shared" si="1"/>
        <v>1.1179350000000001</v>
      </c>
      <c r="J9" s="57">
        <f t="shared" si="2"/>
        <v>2.2358700000000002</v>
      </c>
      <c r="K9" s="57">
        <f t="shared" si="3"/>
        <v>3.3538050000000004</v>
      </c>
    </row>
    <row r="10" spans="1:11" x14ac:dyDescent="0.25">
      <c r="A10" s="58">
        <v>7</v>
      </c>
      <c r="B10" s="58" t="s">
        <v>184</v>
      </c>
      <c r="C10" s="82" t="s">
        <v>123</v>
      </c>
      <c r="D10" s="59" t="s">
        <v>185</v>
      </c>
      <c r="E10" s="56">
        <v>23</v>
      </c>
      <c r="F10" s="56">
        <v>23</v>
      </c>
      <c r="G10" s="56">
        <v>3</v>
      </c>
      <c r="H10" s="87">
        <f t="shared" si="0"/>
        <v>1236.27</v>
      </c>
      <c r="I10" s="87">
        <f t="shared" si="1"/>
        <v>0.61813499999999999</v>
      </c>
      <c r="J10" s="57">
        <f t="shared" si="2"/>
        <v>1.23627</v>
      </c>
      <c r="K10" s="57">
        <f t="shared" si="3"/>
        <v>1.8544049999999999</v>
      </c>
    </row>
    <row r="11" spans="1:11" x14ac:dyDescent="0.25">
      <c r="A11" s="58">
        <v>8</v>
      </c>
      <c r="B11" s="58" t="s">
        <v>184</v>
      </c>
      <c r="C11" s="82" t="s">
        <v>124</v>
      </c>
      <c r="D11" s="59" t="s">
        <v>186</v>
      </c>
      <c r="E11" s="56">
        <v>30</v>
      </c>
      <c r="F11" s="56">
        <v>30</v>
      </c>
      <c r="G11" s="56">
        <v>3</v>
      </c>
      <c r="H11" s="87">
        <f t="shared" si="0"/>
        <v>2235.8700000000003</v>
      </c>
      <c r="I11" s="87">
        <f t="shared" si="1"/>
        <v>1.1179350000000001</v>
      </c>
      <c r="J11" s="57">
        <f t="shared" si="2"/>
        <v>2.2358700000000002</v>
      </c>
      <c r="K11" s="57">
        <f t="shared" si="3"/>
        <v>3.3538050000000004</v>
      </c>
    </row>
    <row r="12" spans="1:11" x14ac:dyDescent="0.25">
      <c r="A12" s="58">
        <v>9</v>
      </c>
      <c r="B12" s="58" t="s">
        <v>184</v>
      </c>
      <c r="C12" s="82" t="s">
        <v>125</v>
      </c>
      <c r="D12" s="59" t="s">
        <v>186</v>
      </c>
      <c r="E12" s="56">
        <v>30</v>
      </c>
      <c r="F12" s="56">
        <v>30</v>
      </c>
      <c r="G12" s="56">
        <v>3</v>
      </c>
      <c r="H12" s="87">
        <f t="shared" si="0"/>
        <v>2235.8700000000003</v>
      </c>
      <c r="I12" s="87">
        <f t="shared" si="1"/>
        <v>1.1179350000000001</v>
      </c>
      <c r="J12" s="57">
        <f t="shared" si="2"/>
        <v>2.2358700000000002</v>
      </c>
      <c r="K12" s="57">
        <f t="shared" si="3"/>
        <v>3.3538050000000004</v>
      </c>
    </row>
    <row r="13" spans="1:11" x14ac:dyDescent="0.25">
      <c r="A13" s="58">
        <v>10</v>
      </c>
      <c r="B13" s="58" t="s">
        <v>184</v>
      </c>
      <c r="C13" s="82" t="s">
        <v>126</v>
      </c>
      <c r="D13" s="59" t="s">
        <v>186</v>
      </c>
      <c r="E13" s="56">
        <v>30</v>
      </c>
      <c r="F13" s="56">
        <v>30</v>
      </c>
      <c r="G13" s="56">
        <v>3</v>
      </c>
      <c r="H13" s="87">
        <f t="shared" si="0"/>
        <v>2235.8700000000003</v>
      </c>
      <c r="I13" s="87">
        <f t="shared" si="1"/>
        <v>1.1179350000000001</v>
      </c>
      <c r="J13" s="57">
        <f t="shared" si="2"/>
        <v>2.2358700000000002</v>
      </c>
      <c r="K13" s="57">
        <f t="shared" si="3"/>
        <v>3.3538050000000004</v>
      </c>
    </row>
    <row r="14" spans="1:11" x14ac:dyDescent="0.25">
      <c r="A14" s="58">
        <v>11</v>
      </c>
      <c r="B14" s="58" t="s">
        <v>184</v>
      </c>
      <c r="C14" s="82" t="s">
        <v>127</v>
      </c>
      <c r="D14" s="59" t="s">
        <v>187</v>
      </c>
      <c r="E14" s="56">
        <v>40</v>
      </c>
      <c r="F14" s="56">
        <v>40</v>
      </c>
      <c r="G14" s="56">
        <v>3</v>
      </c>
      <c r="H14" s="87">
        <f t="shared" si="0"/>
        <v>4173.869999999999</v>
      </c>
      <c r="I14" s="87">
        <f t="shared" si="1"/>
        <v>2.086935</v>
      </c>
      <c r="J14" s="57">
        <f t="shared" si="2"/>
        <v>4.17387</v>
      </c>
      <c r="K14" s="57">
        <f t="shared" si="3"/>
        <v>6.2608049999999995</v>
      </c>
    </row>
    <row r="15" spans="1:11" x14ac:dyDescent="0.25">
      <c r="A15" s="58">
        <v>12</v>
      </c>
      <c r="B15" s="58" t="s">
        <v>184</v>
      </c>
      <c r="C15" s="82" t="s">
        <v>128</v>
      </c>
      <c r="D15" s="59" t="s">
        <v>187</v>
      </c>
      <c r="E15" s="56">
        <v>40</v>
      </c>
      <c r="F15" s="56">
        <v>40</v>
      </c>
      <c r="G15" s="56">
        <v>3</v>
      </c>
      <c r="H15" s="87">
        <f t="shared" si="0"/>
        <v>4173.869999999999</v>
      </c>
      <c r="I15" s="87">
        <f t="shared" si="1"/>
        <v>2.086935</v>
      </c>
      <c r="J15" s="57">
        <f t="shared" si="2"/>
        <v>4.17387</v>
      </c>
      <c r="K15" s="57">
        <f t="shared" si="3"/>
        <v>6.2608049999999995</v>
      </c>
    </row>
    <row r="16" spans="1:11" x14ac:dyDescent="0.25">
      <c r="A16" s="58">
        <v>13</v>
      </c>
      <c r="B16" s="58" t="s">
        <v>184</v>
      </c>
      <c r="C16" s="82" t="s">
        <v>129</v>
      </c>
      <c r="D16" s="60" t="s">
        <v>186</v>
      </c>
      <c r="E16" s="56">
        <v>30</v>
      </c>
      <c r="F16" s="56">
        <v>30</v>
      </c>
      <c r="G16" s="56">
        <v>3</v>
      </c>
      <c r="H16" s="87">
        <f t="shared" si="0"/>
        <v>2235.8700000000003</v>
      </c>
      <c r="I16" s="87">
        <f t="shared" si="1"/>
        <v>1.1179350000000001</v>
      </c>
      <c r="J16" s="57">
        <f t="shared" si="2"/>
        <v>2.2358700000000002</v>
      </c>
      <c r="K16" s="57">
        <f t="shared" si="3"/>
        <v>3.3538050000000004</v>
      </c>
    </row>
    <row r="17" spans="1:11" x14ac:dyDescent="0.25">
      <c r="A17" s="58">
        <v>14</v>
      </c>
      <c r="B17" s="58" t="s">
        <v>184</v>
      </c>
      <c r="C17" s="82" t="s">
        <v>130</v>
      </c>
      <c r="D17" s="60" t="s">
        <v>185</v>
      </c>
      <c r="E17" s="56">
        <v>23</v>
      </c>
      <c r="F17" s="56">
        <v>23</v>
      </c>
      <c r="G17" s="56">
        <v>3</v>
      </c>
      <c r="H17" s="87">
        <f t="shared" si="0"/>
        <v>1236.27</v>
      </c>
      <c r="I17" s="87">
        <f t="shared" si="1"/>
        <v>0.61813499999999999</v>
      </c>
      <c r="J17" s="57">
        <f t="shared" si="2"/>
        <v>1.23627</v>
      </c>
      <c r="K17" s="57">
        <f t="shared" si="3"/>
        <v>1.8544049999999999</v>
      </c>
    </row>
    <row r="18" spans="1:11" x14ac:dyDescent="0.25">
      <c r="A18" s="58">
        <v>15</v>
      </c>
      <c r="B18" s="58" t="s">
        <v>184</v>
      </c>
      <c r="C18" s="82" t="s">
        <v>131</v>
      </c>
      <c r="D18" s="60" t="s">
        <v>186</v>
      </c>
      <c r="E18" s="56">
        <v>30</v>
      </c>
      <c r="F18" s="56">
        <v>30</v>
      </c>
      <c r="G18" s="56">
        <v>3</v>
      </c>
      <c r="H18" s="87">
        <f t="shared" si="0"/>
        <v>2235.8700000000003</v>
      </c>
      <c r="I18" s="87">
        <f t="shared" si="1"/>
        <v>1.1179350000000001</v>
      </c>
      <c r="J18" s="57">
        <f t="shared" si="2"/>
        <v>2.2358700000000002</v>
      </c>
      <c r="K18" s="57">
        <f t="shared" si="3"/>
        <v>3.3538050000000004</v>
      </c>
    </row>
    <row r="19" spans="1:11" x14ac:dyDescent="0.25">
      <c r="A19" s="58">
        <v>16</v>
      </c>
      <c r="B19" s="58" t="s">
        <v>184</v>
      </c>
      <c r="C19" s="82" t="s">
        <v>132</v>
      </c>
      <c r="D19" s="60" t="s">
        <v>185</v>
      </c>
      <c r="E19" s="56">
        <v>23</v>
      </c>
      <c r="F19" s="56">
        <v>23</v>
      </c>
      <c r="G19" s="56">
        <v>3</v>
      </c>
      <c r="H19" s="87">
        <f t="shared" si="0"/>
        <v>1236.27</v>
      </c>
      <c r="I19" s="87">
        <f t="shared" si="1"/>
        <v>0.61813499999999999</v>
      </c>
      <c r="J19" s="57">
        <f t="shared" si="2"/>
        <v>1.23627</v>
      </c>
      <c r="K19" s="57">
        <f t="shared" si="3"/>
        <v>1.8544049999999999</v>
      </c>
    </row>
    <row r="20" spans="1:11" x14ac:dyDescent="0.25">
      <c r="A20" s="58">
        <v>17</v>
      </c>
      <c r="B20" s="58" t="s">
        <v>184</v>
      </c>
      <c r="C20" s="82" t="s">
        <v>133</v>
      </c>
      <c r="D20" s="60" t="s">
        <v>186</v>
      </c>
      <c r="E20" s="56">
        <v>30</v>
      </c>
      <c r="F20" s="56">
        <v>30</v>
      </c>
      <c r="G20" s="56">
        <v>3</v>
      </c>
      <c r="H20" s="87">
        <f t="shared" si="0"/>
        <v>2235.8700000000003</v>
      </c>
      <c r="I20" s="87">
        <f t="shared" si="1"/>
        <v>1.1179350000000001</v>
      </c>
      <c r="J20" s="57">
        <f t="shared" si="2"/>
        <v>2.2358700000000002</v>
      </c>
      <c r="K20" s="57">
        <f t="shared" si="3"/>
        <v>3.3538050000000004</v>
      </c>
    </row>
    <row r="21" spans="1:11" x14ac:dyDescent="0.25">
      <c r="A21" s="58">
        <v>18</v>
      </c>
      <c r="B21" s="58" t="s">
        <v>184</v>
      </c>
      <c r="C21" s="82" t="s">
        <v>134</v>
      </c>
      <c r="D21" s="60" t="s">
        <v>186</v>
      </c>
      <c r="E21" s="56">
        <v>30</v>
      </c>
      <c r="F21" s="56">
        <v>30</v>
      </c>
      <c r="G21" s="56">
        <v>3</v>
      </c>
      <c r="H21" s="87">
        <f t="shared" si="0"/>
        <v>2235.8700000000003</v>
      </c>
      <c r="I21" s="87">
        <f t="shared" si="1"/>
        <v>1.1179350000000001</v>
      </c>
      <c r="J21" s="57">
        <f t="shared" si="2"/>
        <v>2.2358700000000002</v>
      </c>
      <c r="K21" s="57">
        <f t="shared" si="3"/>
        <v>3.3538050000000004</v>
      </c>
    </row>
    <row r="22" spans="1:11" x14ac:dyDescent="0.25">
      <c r="A22" s="58">
        <v>19</v>
      </c>
      <c r="B22" s="58" t="s">
        <v>184</v>
      </c>
      <c r="C22" s="82" t="s">
        <v>135</v>
      </c>
      <c r="D22" s="60" t="s">
        <v>185</v>
      </c>
      <c r="E22" s="56">
        <v>23</v>
      </c>
      <c r="F22" s="56">
        <v>23</v>
      </c>
      <c r="G22" s="56">
        <v>3</v>
      </c>
      <c r="H22" s="87">
        <f t="shared" si="0"/>
        <v>1236.27</v>
      </c>
      <c r="I22" s="87">
        <f t="shared" si="1"/>
        <v>0.61813499999999999</v>
      </c>
      <c r="J22" s="57">
        <f t="shared" si="2"/>
        <v>1.23627</v>
      </c>
      <c r="K22" s="57">
        <f t="shared" si="3"/>
        <v>1.8544049999999999</v>
      </c>
    </row>
    <row r="23" spans="1:11" x14ac:dyDescent="0.25">
      <c r="A23" s="58">
        <v>20</v>
      </c>
      <c r="B23" s="58" t="s">
        <v>184</v>
      </c>
      <c r="C23" s="82" t="s">
        <v>136</v>
      </c>
      <c r="D23" s="60" t="s">
        <v>186</v>
      </c>
      <c r="E23" s="56">
        <v>30</v>
      </c>
      <c r="F23" s="56">
        <v>30</v>
      </c>
      <c r="G23" s="56">
        <v>3</v>
      </c>
      <c r="H23" s="87">
        <f t="shared" si="0"/>
        <v>2235.8700000000003</v>
      </c>
      <c r="I23" s="87">
        <f t="shared" si="1"/>
        <v>1.1179350000000001</v>
      </c>
      <c r="J23" s="57">
        <f t="shared" si="2"/>
        <v>2.2358700000000002</v>
      </c>
      <c r="K23" s="57">
        <f t="shared" si="3"/>
        <v>3.3538050000000004</v>
      </c>
    </row>
    <row r="24" spans="1:11" ht="15.75" x14ac:dyDescent="0.25">
      <c r="A24" s="58">
        <v>21</v>
      </c>
      <c r="B24" s="58" t="s">
        <v>184</v>
      </c>
      <c r="C24" s="61" t="s">
        <v>137</v>
      </c>
      <c r="D24" s="60" t="s">
        <v>186</v>
      </c>
      <c r="E24" s="56">
        <v>30</v>
      </c>
      <c r="F24" s="56">
        <v>30</v>
      </c>
      <c r="G24" s="56">
        <v>3</v>
      </c>
      <c r="H24" s="87">
        <f t="shared" si="0"/>
        <v>2235.8700000000003</v>
      </c>
      <c r="I24" s="87">
        <f t="shared" si="1"/>
        <v>1.1179350000000001</v>
      </c>
      <c r="J24" s="57">
        <f t="shared" si="2"/>
        <v>2.2358700000000002</v>
      </c>
      <c r="K24" s="57">
        <f t="shared" si="3"/>
        <v>3.3538050000000004</v>
      </c>
    </row>
    <row r="25" spans="1:11" ht="15.75" x14ac:dyDescent="0.25">
      <c r="A25" s="58">
        <v>22</v>
      </c>
      <c r="B25" s="58" t="s">
        <v>184</v>
      </c>
      <c r="C25" s="61" t="s">
        <v>138</v>
      </c>
      <c r="D25" s="61" t="s">
        <v>186</v>
      </c>
      <c r="E25" s="56">
        <v>30</v>
      </c>
      <c r="F25" s="56">
        <v>30</v>
      </c>
      <c r="G25" s="56">
        <v>3</v>
      </c>
      <c r="H25" s="87">
        <f t="shared" si="0"/>
        <v>2235.8700000000003</v>
      </c>
      <c r="I25" s="87">
        <f t="shared" si="1"/>
        <v>1.1179350000000001</v>
      </c>
      <c r="J25" s="57">
        <f t="shared" si="2"/>
        <v>2.2358700000000002</v>
      </c>
      <c r="K25" s="57">
        <f t="shared" si="3"/>
        <v>3.3538050000000004</v>
      </c>
    </row>
    <row r="26" spans="1:11" ht="15.75" x14ac:dyDescent="0.25">
      <c r="A26" s="58">
        <v>23</v>
      </c>
      <c r="B26" s="58" t="s">
        <v>184</v>
      </c>
      <c r="C26" s="61" t="s">
        <v>139</v>
      </c>
      <c r="D26" s="61" t="s">
        <v>186</v>
      </c>
      <c r="E26" s="56">
        <v>30</v>
      </c>
      <c r="F26" s="56">
        <v>30</v>
      </c>
      <c r="G26" s="56">
        <v>3</v>
      </c>
      <c r="H26" s="87">
        <f t="shared" si="0"/>
        <v>2235.8700000000003</v>
      </c>
      <c r="I26" s="87">
        <f t="shared" si="1"/>
        <v>1.1179350000000001</v>
      </c>
      <c r="J26" s="57">
        <f t="shared" si="2"/>
        <v>2.2358700000000002</v>
      </c>
      <c r="K26" s="57">
        <f t="shared" si="3"/>
        <v>3.3538050000000004</v>
      </c>
    </row>
    <row r="27" spans="1:11" x14ac:dyDescent="0.25">
      <c r="A27" s="58">
        <v>24</v>
      </c>
      <c r="B27" s="58" t="s">
        <v>184</v>
      </c>
      <c r="C27" s="82" t="s">
        <v>140</v>
      </c>
      <c r="D27" s="60" t="s">
        <v>186</v>
      </c>
      <c r="E27" s="56">
        <v>30</v>
      </c>
      <c r="F27" s="56">
        <v>30</v>
      </c>
      <c r="G27" s="56">
        <v>3</v>
      </c>
      <c r="H27" s="87">
        <f t="shared" si="0"/>
        <v>2235.8700000000003</v>
      </c>
      <c r="I27" s="87">
        <f t="shared" si="1"/>
        <v>1.1179350000000001</v>
      </c>
      <c r="J27" s="57">
        <f t="shared" si="2"/>
        <v>2.2358700000000002</v>
      </c>
      <c r="K27" s="57">
        <f t="shared" si="3"/>
        <v>3.3538050000000004</v>
      </c>
    </row>
    <row r="28" spans="1:11" x14ac:dyDescent="0.25">
      <c r="A28" s="58">
        <v>25</v>
      </c>
      <c r="B28" s="58" t="s">
        <v>184</v>
      </c>
      <c r="C28" s="82" t="s">
        <v>141</v>
      </c>
      <c r="D28" s="60" t="s">
        <v>186</v>
      </c>
      <c r="E28" s="56">
        <v>30</v>
      </c>
      <c r="F28" s="56">
        <v>30</v>
      </c>
      <c r="G28" s="56">
        <v>3</v>
      </c>
      <c r="H28" s="87">
        <f t="shared" si="0"/>
        <v>2235.8700000000003</v>
      </c>
      <c r="I28" s="87">
        <f t="shared" si="1"/>
        <v>1.1179350000000001</v>
      </c>
      <c r="J28" s="57">
        <f t="shared" si="2"/>
        <v>2.2358700000000002</v>
      </c>
      <c r="K28" s="57">
        <f t="shared" si="3"/>
        <v>3.3538050000000004</v>
      </c>
    </row>
    <row r="29" spans="1:11" x14ac:dyDescent="0.25">
      <c r="A29" s="58">
        <v>26</v>
      </c>
      <c r="B29" s="58" t="s">
        <v>184</v>
      </c>
      <c r="C29" s="82" t="s">
        <v>142</v>
      </c>
      <c r="D29" s="60" t="s">
        <v>186</v>
      </c>
      <c r="E29" s="56">
        <v>30</v>
      </c>
      <c r="F29" s="56">
        <v>30</v>
      </c>
      <c r="G29" s="56">
        <v>3</v>
      </c>
      <c r="H29" s="87">
        <f t="shared" si="0"/>
        <v>2235.8700000000003</v>
      </c>
      <c r="I29" s="87">
        <f t="shared" si="1"/>
        <v>1.1179350000000001</v>
      </c>
      <c r="J29" s="57">
        <f t="shared" si="2"/>
        <v>2.2358700000000002</v>
      </c>
      <c r="K29" s="57">
        <f t="shared" si="3"/>
        <v>3.3538050000000004</v>
      </c>
    </row>
    <row r="30" spans="1:11" x14ac:dyDescent="0.25">
      <c r="A30" s="58">
        <v>27</v>
      </c>
      <c r="B30" s="58" t="s">
        <v>184</v>
      </c>
      <c r="C30" s="82" t="s">
        <v>143</v>
      </c>
      <c r="D30" s="60" t="s">
        <v>187</v>
      </c>
      <c r="E30" s="56">
        <v>40</v>
      </c>
      <c r="F30" s="56">
        <v>40</v>
      </c>
      <c r="G30" s="56">
        <v>3</v>
      </c>
      <c r="H30" s="87">
        <f t="shared" si="0"/>
        <v>4173.869999999999</v>
      </c>
      <c r="I30" s="87">
        <f t="shared" si="1"/>
        <v>2.086935</v>
      </c>
      <c r="J30" s="57">
        <f t="shared" si="2"/>
        <v>4.17387</v>
      </c>
      <c r="K30" s="57">
        <f t="shared" si="3"/>
        <v>6.2608049999999995</v>
      </c>
    </row>
    <row r="31" spans="1:11" x14ac:dyDescent="0.25">
      <c r="A31" s="58">
        <v>28</v>
      </c>
      <c r="B31" s="58" t="s">
        <v>184</v>
      </c>
      <c r="C31" s="82" t="s">
        <v>144</v>
      </c>
      <c r="D31" s="60" t="s">
        <v>187</v>
      </c>
      <c r="E31" s="56">
        <v>40</v>
      </c>
      <c r="F31" s="56">
        <v>40</v>
      </c>
      <c r="G31" s="56">
        <v>3</v>
      </c>
      <c r="H31" s="87">
        <f t="shared" si="0"/>
        <v>4173.869999999999</v>
      </c>
      <c r="I31" s="87">
        <f t="shared" si="1"/>
        <v>2.086935</v>
      </c>
      <c r="J31" s="57">
        <f t="shared" si="2"/>
        <v>4.17387</v>
      </c>
      <c r="K31" s="57">
        <f t="shared" si="3"/>
        <v>6.2608049999999995</v>
      </c>
    </row>
    <row r="32" spans="1:11" x14ac:dyDescent="0.25">
      <c r="A32" s="58">
        <v>29</v>
      </c>
      <c r="B32" s="58" t="s">
        <v>184</v>
      </c>
      <c r="C32" s="82" t="s">
        <v>145</v>
      </c>
      <c r="D32" s="60" t="s">
        <v>186</v>
      </c>
      <c r="E32" s="56">
        <v>30</v>
      </c>
      <c r="F32" s="56">
        <v>30</v>
      </c>
      <c r="G32" s="56">
        <v>3</v>
      </c>
      <c r="H32" s="87">
        <f t="shared" si="0"/>
        <v>2235.8700000000003</v>
      </c>
      <c r="I32" s="87">
        <f t="shared" si="1"/>
        <v>1.1179350000000001</v>
      </c>
      <c r="J32" s="57">
        <f t="shared" si="2"/>
        <v>2.2358700000000002</v>
      </c>
      <c r="K32" s="57">
        <f t="shared" si="3"/>
        <v>3.3538050000000004</v>
      </c>
    </row>
    <row r="33" spans="1:11" x14ac:dyDescent="0.25">
      <c r="A33" s="58">
        <v>30</v>
      </c>
      <c r="B33" s="58" t="s">
        <v>184</v>
      </c>
      <c r="C33" s="82" t="s">
        <v>145</v>
      </c>
      <c r="D33" s="60" t="s">
        <v>187</v>
      </c>
      <c r="E33" s="56">
        <v>40</v>
      </c>
      <c r="F33" s="56">
        <v>40</v>
      </c>
      <c r="G33" s="56">
        <v>3</v>
      </c>
      <c r="H33" s="87">
        <f t="shared" si="0"/>
        <v>4173.869999999999</v>
      </c>
      <c r="I33" s="87">
        <f t="shared" si="1"/>
        <v>2.086935</v>
      </c>
      <c r="J33" s="57">
        <f t="shared" si="2"/>
        <v>4.17387</v>
      </c>
      <c r="K33" s="57">
        <f t="shared" si="3"/>
        <v>6.2608049999999995</v>
      </c>
    </row>
    <row r="34" spans="1:11" x14ac:dyDescent="0.25">
      <c r="A34" s="58">
        <v>31</v>
      </c>
      <c r="B34" s="58" t="s">
        <v>184</v>
      </c>
      <c r="C34" s="82" t="s">
        <v>146</v>
      </c>
      <c r="D34" s="60" t="s">
        <v>185</v>
      </c>
      <c r="E34" s="56">
        <v>23</v>
      </c>
      <c r="F34" s="56">
        <v>23</v>
      </c>
      <c r="G34" s="56">
        <v>3</v>
      </c>
      <c r="H34" s="87">
        <f t="shared" si="0"/>
        <v>1236.27</v>
      </c>
      <c r="I34" s="87">
        <f t="shared" si="1"/>
        <v>0.61813499999999999</v>
      </c>
      <c r="J34" s="57">
        <f t="shared" si="2"/>
        <v>1.23627</v>
      </c>
      <c r="K34" s="57">
        <f t="shared" si="3"/>
        <v>1.8544049999999999</v>
      </c>
    </row>
    <row r="35" spans="1:11" x14ac:dyDescent="0.25">
      <c r="A35" s="58">
        <v>32</v>
      </c>
      <c r="B35" s="58" t="s">
        <v>184</v>
      </c>
      <c r="C35" s="82" t="s">
        <v>147</v>
      </c>
      <c r="D35" s="60" t="s">
        <v>185</v>
      </c>
      <c r="E35" s="56">
        <v>23</v>
      </c>
      <c r="F35" s="56">
        <v>23</v>
      </c>
      <c r="G35" s="56">
        <v>3</v>
      </c>
      <c r="H35" s="87">
        <f t="shared" si="0"/>
        <v>1236.27</v>
      </c>
      <c r="I35" s="87">
        <f t="shared" si="1"/>
        <v>0.61813499999999999</v>
      </c>
      <c r="J35" s="57">
        <f t="shared" si="2"/>
        <v>1.23627</v>
      </c>
      <c r="K35" s="57">
        <f t="shared" si="3"/>
        <v>1.8544049999999999</v>
      </c>
    </row>
    <row r="36" spans="1:11" x14ac:dyDescent="0.25">
      <c r="A36" s="58">
        <v>33</v>
      </c>
      <c r="B36" s="58" t="s">
        <v>184</v>
      </c>
      <c r="C36" s="82" t="s">
        <v>148</v>
      </c>
      <c r="D36" s="59" t="s">
        <v>185</v>
      </c>
      <c r="E36" s="56">
        <v>23</v>
      </c>
      <c r="F36" s="56">
        <v>23</v>
      </c>
      <c r="G36" s="56">
        <v>3</v>
      </c>
      <c r="H36" s="87">
        <f t="shared" ref="H36:H67" si="4">(E36+(E36-(2*G36*0.1)*(G36/0.3-1)))/2*(F36+(F36-(2*G36*0.1)*(G36/0.3-1)))/2*G36</f>
        <v>1236.27</v>
      </c>
      <c r="I36" s="87">
        <f t="shared" si="1"/>
        <v>0.61813499999999999</v>
      </c>
      <c r="J36" s="57">
        <f t="shared" si="2"/>
        <v>1.23627</v>
      </c>
      <c r="K36" s="57">
        <f t="shared" si="3"/>
        <v>1.8544049999999999</v>
      </c>
    </row>
    <row r="37" spans="1:11" x14ac:dyDescent="0.25">
      <c r="A37" s="58">
        <v>34</v>
      </c>
      <c r="B37" s="58" t="s">
        <v>184</v>
      </c>
      <c r="C37" s="82" t="s">
        <v>148</v>
      </c>
      <c r="D37" s="59" t="s">
        <v>185</v>
      </c>
      <c r="E37" s="56">
        <v>23</v>
      </c>
      <c r="F37" s="56">
        <v>23</v>
      </c>
      <c r="G37" s="56">
        <v>3</v>
      </c>
      <c r="H37" s="87">
        <f t="shared" si="4"/>
        <v>1236.27</v>
      </c>
      <c r="I37" s="87">
        <f t="shared" si="1"/>
        <v>0.61813499999999999</v>
      </c>
      <c r="J37" s="57">
        <f t="shared" si="2"/>
        <v>1.23627</v>
      </c>
      <c r="K37" s="57">
        <f t="shared" si="3"/>
        <v>1.8544049999999999</v>
      </c>
    </row>
    <row r="38" spans="1:11" x14ac:dyDescent="0.25">
      <c r="A38" s="58">
        <v>35</v>
      </c>
      <c r="B38" s="58" t="s">
        <v>184</v>
      </c>
      <c r="C38" s="82" t="s">
        <v>149</v>
      </c>
      <c r="D38" s="59" t="s">
        <v>185</v>
      </c>
      <c r="E38" s="56">
        <v>23</v>
      </c>
      <c r="F38" s="56">
        <v>23</v>
      </c>
      <c r="G38" s="56">
        <v>3</v>
      </c>
      <c r="H38" s="87">
        <f t="shared" si="4"/>
        <v>1236.27</v>
      </c>
      <c r="I38" s="87">
        <f t="shared" si="1"/>
        <v>0.61813499999999999</v>
      </c>
      <c r="J38" s="57">
        <f t="shared" si="2"/>
        <v>1.23627</v>
      </c>
      <c r="K38" s="57">
        <f t="shared" si="3"/>
        <v>1.8544049999999999</v>
      </c>
    </row>
    <row r="39" spans="1:11" x14ac:dyDescent="0.25">
      <c r="A39" s="58">
        <v>36</v>
      </c>
      <c r="B39" s="58" t="s">
        <v>184</v>
      </c>
      <c r="C39" s="82" t="s">
        <v>149</v>
      </c>
      <c r="D39" s="59" t="s">
        <v>187</v>
      </c>
      <c r="E39" s="56">
        <v>40</v>
      </c>
      <c r="F39" s="56">
        <v>40</v>
      </c>
      <c r="G39" s="56">
        <v>3</v>
      </c>
      <c r="H39" s="87">
        <f t="shared" si="4"/>
        <v>4173.869999999999</v>
      </c>
      <c r="I39" s="87">
        <f t="shared" si="1"/>
        <v>2.086935</v>
      </c>
      <c r="J39" s="57">
        <f t="shared" si="2"/>
        <v>4.17387</v>
      </c>
      <c r="K39" s="57">
        <f t="shared" si="3"/>
        <v>6.2608049999999995</v>
      </c>
    </row>
    <row r="40" spans="1:11" x14ac:dyDescent="0.25">
      <c r="A40" s="58">
        <v>37</v>
      </c>
      <c r="B40" s="58" t="s">
        <v>184</v>
      </c>
      <c r="C40" s="82" t="s">
        <v>150</v>
      </c>
      <c r="D40" s="59" t="s">
        <v>186</v>
      </c>
      <c r="E40" s="56">
        <v>30</v>
      </c>
      <c r="F40" s="56">
        <v>30</v>
      </c>
      <c r="G40" s="56">
        <v>3</v>
      </c>
      <c r="H40" s="87">
        <f t="shared" si="4"/>
        <v>2235.8700000000003</v>
      </c>
      <c r="I40" s="87">
        <f t="shared" si="1"/>
        <v>1.1179350000000001</v>
      </c>
      <c r="J40" s="57">
        <f t="shared" si="2"/>
        <v>2.2358700000000002</v>
      </c>
      <c r="K40" s="57">
        <f t="shared" si="3"/>
        <v>3.3538050000000004</v>
      </c>
    </row>
    <row r="41" spans="1:11" x14ac:dyDescent="0.25">
      <c r="A41" s="58">
        <v>38</v>
      </c>
      <c r="B41" s="58" t="s">
        <v>184</v>
      </c>
      <c r="C41" s="82" t="s">
        <v>151</v>
      </c>
      <c r="D41" s="59" t="s">
        <v>186</v>
      </c>
      <c r="E41" s="56">
        <v>30</v>
      </c>
      <c r="F41" s="56">
        <v>30</v>
      </c>
      <c r="G41" s="56">
        <v>3</v>
      </c>
      <c r="H41" s="87">
        <f t="shared" si="4"/>
        <v>2235.8700000000003</v>
      </c>
      <c r="I41" s="87">
        <f t="shared" si="1"/>
        <v>1.1179350000000001</v>
      </c>
      <c r="J41" s="57">
        <f t="shared" si="2"/>
        <v>2.2358700000000002</v>
      </c>
      <c r="K41" s="57">
        <f t="shared" si="3"/>
        <v>3.3538050000000004</v>
      </c>
    </row>
    <row r="42" spans="1:11" x14ac:dyDescent="0.25">
      <c r="A42" s="58">
        <v>39</v>
      </c>
      <c r="B42" s="58" t="s">
        <v>184</v>
      </c>
      <c r="C42" s="82" t="s">
        <v>152</v>
      </c>
      <c r="D42" s="59" t="s">
        <v>187</v>
      </c>
      <c r="E42" s="56">
        <v>40</v>
      </c>
      <c r="F42" s="56">
        <v>40</v>
      </c>
      <c r="G42" s="56">
        <v>3</v>
      </c>
      <c r="H42" s="87">
        <f t="shared" si="4"/>
        <v>4173.869999999999</v>
      </c>
      <c r="I42" s="87">
        <f t="shared" si="1"/>
        <v>2.086935</v>
      </c>
      <c r="J42" s="57">
        <f t="shared" si="2"/>
        <v>4.17387</v>
      </c>
      <c r="K42" s="57">
        <f t="shared" si="3"/>
        <v>6.2608049999999995</v>
      </c>
    </row>
    <row r="43" spans="1:11" x14ac:dyDescent="0.25">
      <c r="A43" s="58">
        <v>40</v>
      </c>
      <c r="B43" s="58" t="s">
        <v>184</v>
      </c>
      <c r="C43" s="82" t="s">
        <v>153</v>
      </c>
      <c r="D43" s="59" t="s">
        <v>186</v>
      </c>
      <c r="E43" s="56">
        <v>30</v>
      </c>
      <c r="F43" s="56">
        <v>30</v>
      </c>
      <c r="G43" s="56">
        <v>3</v>
      </c>
      <c r="H43" s="87">
        <f t="shared" si="4"/>
        <v>2235.8700000000003</v>
      </c>
      <c r="I43" s="87">
        <f t="shared" si="1"/>
        <v>1.1179350000000001</v>
      </c>
      <c r="J43" s="57">
        <f t="shared" si="2"/>
        <v>2.2358700000000002</v>
      </c>
      <c r="K43" s="57">
        <f t="shared" si="3"/>
        <v>3.3538050000000004</v>
      </c>
    </row>
    <row r="44" spans="1:11" x14ac:dyDescent="0.25">
      <c r="A44" s="58">
        <v>41</v>
      </c>
      <c r="B44" s="58" t="s">
        <v>184</v>
      </c>
      <c r="C44" s="82" t="s">
        <v>154</v>
      </c>
      <c r="D44" s="59" t="s">
        <v>186</v>
      </c>
      <c r="E44" s="56">
        <v>30</v>
      </c>
      <c r="F44" s="56">
        <v>30</v>
      </c>
      <c r="G44" s="56">
        <v>3</v>
      </c>
      <c r="H44" s="87">
        <f t="shared" si="4"/>
        <v>2235.8700000000003</v>
      </c>
      <c r="I44" s="87">
        <f t="shared" si="1"/>
        <v>1.1179350000000001</v>
      </c>
      <c r="J44" s="57">
        <f t="shared" si="2"/>
        <v>2.2358700000000002</v>
      </c>
      <c r="K44" s="57">
        <f t="shared" si="3"/>
        <v>3.3538050000000004</v>
      </c>
    </row>
    <row r="45" spans="1:11" x14ac:dyDescent="0.25">
      <c r="A45" s="58">
        <v>42</v>
      </c>
      <c r="B45" s="58" t="s">
        <v>184</v>
      </c>
      <c r="C45" s="82" t="s">
        <v>155</v>
      </c>
      <c r="D45" s="59" t="s">
        <v>185</v>
      </c>
      <c r="E45" s="56">
        <v>23</v>
      </c>
      <c r="F45" s="56">
        <v>23</v>
      </c>
      <c r="G45" s="56">
        <v>3</v>
      </c>
      <c r="H45" s="87">
        <f t="shared" si="4"/>
        <v>1236.27</v>
      </c>
      <c r="I45" s="87">
        <f t="shared" si="1"/>
        <v>0.61813499999999999</v>
      </c>
      <c r="J45" s="57">
        <f t="shared" si="2"/>
        <v>1.23627</v>
      </c>
      <c r="K45" s="57">
        <f t="shared" si="3"/>
        <v>1.8544049999999999</v>
      </c>
    </row>
    <row r="46" spans="1:11" x14ac:dyDescent="0.25">
      <c r="A46" s="58">
        <v>43</v>
      </c>
      <c r="B46" s="58" t="s">
        <v>184</v>
      </c>
      <c r="C46" s="82" t="s">
        <v>156</v>
      </c>
      <c r="D46" s="59" t="s">
        <v>185</v>
      </c>
      <c r="E46" s="56">
        <v>23</v>
      </c>
      <c r="F46" s="56">
        <v>23</v>
      </c>
      <c r="G46" s="56">
        <v>3</v>
      </c>
      <c r="H46" s="87">
        <f t="shared" si="4"/>
        <v>1236.27</v>
      </c>
      <c r="I46" s="87">
        <f t="shared" si="1"/>
        <v>0.61813499999999999</v>
      </c>
      <c r="J46" s="57">
        <f t="shared" si="2"/>
        <v>1.23627</v>
      </c>
      <c r="K46" s="57">
        <f t="shared" si="3"/>
        <v>1.8544049999999999</v>
      </c>
    </row>
    <row r="47" spans="1:11" x14ac:dyDescent="0.25">
      <c r="A47" s="58">
        <v>44</v>
      </c>
      <c r="B47" s="58" t="s">
        <v>184</v>
      </c>
      <c r="C47" s="82" t="s">
        <v>157</v>
      </c>
      <c r="D47" s="59" t="s">
        <v>186</v>
      </c>
      <c r="E47" s="56">
        <v>30</v>
      </c>
      <c r="F47" s="56">
        <v>30</v>
      </c>
      <c r="G47" s="56">
        <v>3</v>
      </c>
      <c r="H47" s="87">
        <f t="shared" si="4"/>
        <v>2235.8700000000003</v>
      </c>
      <c r="I47" s="87">
        <f t="shared" si="1"/>
        <v>1.1179350000000001</v>
      </c>
      <c r="J47" s="57">
        <f t="shared" si="2"/>
        <v>2.2358700000000002</v>
      </c>
      <c r="K47" s="57">
        <f t="shared" si="3"/>
        <v>3.3538050000000004</v>
      </c>
    </row>
    <row r="48" spans="1:11" x14ac:dyDescent="0.25">
      <c r="A48" s="58">
        <v>45</v>
      </c>
      <c r="B48" s="58" t="s">
        <v>184</v>
      </c>
      <c r="C48" s="82" t="s">
        <v>158</v>
      </c>
      <c r="D48" s="59" t="s">
        <v>186</v>
      </c>
      <c r="E48" s="56">
        <v>30</v>
      </c>
      <c r="F48" s="56">
        <v>30</v>
      </c>
      <c r="G48" s="56">
        <v>3</v>
      </c>
      <c r="H48" s="87">
        <f t="shared" si="4"/>
        <v>2235.8700000000003</v>
      </c>
      <c r="I48" s="87">
        <f t="shared" si="1"/>
        <v>1.1179350000000001</v>
      </c>
      <c r="J48" s="57">
        <f t="shared" si="2"/>
        <v>2.2358700000000002</v>
      </c>
      <c r="K48" s="57">
        <f t="shared" si="3"/>
        <v>3.3538050000000004</v>
      </c>
    </row>
    <row r="49" spans="1:11" x14ac:dyDescent="0.25">
      <c r="A49" s="58">
        <v>46</v>
      </c>
      <c r="B49" s="58" t="s">
        <v>184</v>
      </c>
      <c r="C49" s="82" t="s">
        <v>159</v>
      </c>
      <c r="D49" s="59" t="s">
        <v>185</v>
      </c>
      <c r="E49" s="56">
        <v>23</v>
      </c>
      <c r="F49" s="56">
        <v>23</v>
      </c>
      <c r="G49" s="56">
        <v>3</v>
      </c>
      <c r="H49" s="87">
        <f t="shared" si="4"/>
        <v>1236.27</v>
      </c>
      <c r="I49" s="87">
        <f t="shared" si="1"/>
        <v>0.61813499999999999</v>
      </c>
      <c r="J49" s="57">
        <f t="shared" si="2"/>
        <v>1.23627</v>
      </c>
      <c r="K49" s="57">
        <f t="shared" si="3"/>
        <v>1.8544049999999999</v>
      </c>
    </row>
    <row r="50" spans="1:11" x14ac:dyDescent="0.25">
      <c r="A50" s="58">
        <v>47</v>
      </c>
      <c r="B50" s="58" t="s">
        <v>184</v>
      </c>
      <c r="C50" s="82" t="s">
        <v>160</v>
      </c>
      <c r="D50" s="59" t="s">
        <v>186</v>
      </c>
      <c r="E50" s="56">
        <v>30</v>
      </c>
      <c r="F50" s="56">
        <v>30</v>
      </c>
      <c r="G50" s="56">
        <v>3</v>
      </c>
      <c r="H50" s="87">
        <f t="shared" si="4"/>
        <v>2235.8700000000003</v>
      </c>
      <c r="I50" s="87">
        <f t="shared" si="1"/>
        <v>1.1179350000000001</v>
      </c>
      <c r="J50" s="57">
        <f t="shared" si="2"/>
        <v>2.2358700000000002</v>
      </c>
      <c r="K50" s="57">
        <f t="shared" si="3"/>
        <v>3.3538050000000004</v>
      </c>
    </row>
    <row r="51" spans="1:11" x14ac:dyDescent="0.25">
      <c r="A51" s="58">
        <v>48</v>
      </c>
      <c r="B51" s="58" t="s">
        <v>184</v>
      </c>
      <c r="C51" s="82" t="s">
        <v>161</v>
      </c>
      <c r="D51" s="59" t="s">
        <v>187</v>
      </c>
      <c r="E51" s="56">
        <v>40</v>
      </c>
      <c r="F51" s="56">
        <v>40</v>
      </c>
      <c r="G51" s="56">
        <v>3</v>
      </c>
      <c r="H51" s="87">
        <f t="shared" si="4"/>
        <v>4173.869999999999</v>
      </c>
      <c r="I51" s="87">
        <f t="shared" si="1"/>
        <v>2.086935</v>
      </c>
      <c r="J51" s="57">
        <f t="shared" si="2"/>
        <v>4.17387</v>
      </c>
      <c r="K51" s="57">
        <f t="shared" si="3"/>
        <v>6.2608049999999995</v>
      </c>
    </row>
    <row r="52" spans="1:11" x14ac:dyDescent="0.25">
      <c r="A52" s="58">
        <v>49</v>
      </c>
      <c r="B52" s="58" t="s">
        <v>184</v>
      </c>
      <c r="C52" s="82" t="s">
        <v>161</v>
      </c>
      <c r="D52" s="59" t="s">
        <v>185</v>
      </c>
      <c r="E52" s="56">
        <v>23</v>
      </c>
      <c r="F52" s="56">
        <v>23</v>
      </c>
      <c r="G52" s="56">
        <v>3</v>
      </c>
      <c r="H52" s="87">
        <f t="shared" si="4"/>
        <v>1236.27</v>
      </c>
      <c r="I52" s="87">
        <f t="shared" si="1"/>
        <v>0.61813499999999999</v>
      </c>
      <c r="J52" s="57">
        <f t="shared" si="2"/>
        <v>1.23627</v>
      </c>
      <c r="K52" s="57">
        <f t="shared" si="3"/>
        <v>1.8544049999999999</v>
      </c>
    </row>
    <row r="53" spans="1:11" x14ac:dyDescent="0.25">
      <c r="A53" s="58">
        <v>50</v>
      </c>
      <c r="B53" s="58" t="s">
        <v>184</v>
      </c>
      <c r="C53" s="82" t="s">
        <v>162</v>
      </c>
      <c r="D53" s="59" t="s">
        <v>186</v>
      </c>
      <c r="E53" s="56">
        <v>30</v>
      </c>
      <c r="F53" s="56">
        <v>30</v>
      </c>
      <c r="G53" s="56">
        <v>3</v>
      </c>
      <c r="H53" s="87">
        <f t="shared" si="4"/>
        <v>2235.8700000000003</v>
      </c>
      <c r="I53" s="87">
        <f t="shared" si="1"/>
        <v>1.1179350000000001</v>
      </c>
      <c r="J53" s="57">
        <f t="shared" si="2"/>
        <v>2.2358700000000002</v>
      </c>
      <c r="K53" s="57">
        <f t="shared" si="3"/>
        <v>3.3538050000000004</v>
      </c>
    </row>
    <row r="54" spans="1:11" x14ac:dyDescent="0.25">
      <c r="A54" s="58">
        <v>51</v>
      </c>
      <c r="B54" s="58" t="s">
        <v>184</v>
      </c>
      <c r="C54" s="82" t="s">
        <v>163</v>
      </c>
      <c r="D54" s="59" t="s">
        <v>186</v>
      </c>
      <c r="E54" s="56">
        <v>30</v>
      </c>
      <c r="F54" s="56">
        <v>30</v>
      </c>
      <c r="G54" s="56">
        <v>3</v>
      </c>
      <c r="H54" s="87">
        <f t="shared" si="4"/>
        <v>2235.8700000000003</v>
      </c>
      <c r="I54" s="87">
        <f t="shared" si="1"/>
        <v>1.1179350000000001</v>
      </c>
      <c r="J54" s="57">
        <f t="shared" si="2"/>
        <v>2.2358700000000002</v>
      </c>
      <c r="K54" s="57">
        <f t="shared" si="3"/>
        <v>3.3538050000000004</v>
      </c>
    </row>
    <row r="55" spans="1:11" x14ac:dyDescent="0.25">
      <c r="A55" s="58">
        <v>52</v>
      </c>
      <c r="B55" s="58" t="s">
        <v>184</v>
      </c>
      <c r="C55" s="82" t="s">
        <v>164</v>
      </c>
      <c r="D55" s="59" t="s">
        <v>186</v>
      </c>
      <c r="E55" s="56">
        <v>30</v>
      </c>
      <c r="F55" s="56">
        <v>30</v>
      </c>
      <c r="G55" s="56">
        <v>3</v>
      </c>
      <c r="H55" s="87">
        <f t="shared" si="4"/>
        <v>2235.8700000000003</v>
      </c>
      <c r="I55" s="87">
        <f t="shared" si="1"/>
        <v>1.1179350000000001</v>
      </c>
      <c r="J55" s="57">
        <f t="shared" si="2"/>
        <v>2.2358700000000002</v>
      </c>
      <c r="K55" s="57">
        <f t="shared" si="3"/>
        <v>3.3538050000000004</v>
      </c>
    </row>
    <row r="56" spans="1:11" x14ac:dyDescent="0.25">
      <c r="A56" s="58">
        <v>53</v>
      </c>
      <c r="B56" s="58" t="s">
        <v>184</v>
      </c>
      <c r="C56" s="82" t="s">
        <v>165</v>
      </c>
      <c r="D56" s="59" t="s">
        <v>187</v>
      </c>
      <c r="E56" s="56">
        <v>40</v>
      </c>
      <c r="F56" s="56">
        <v>40</v>
      </c>
      <c r="G56" s="56">
        <v>3</v>
      </c>
      <c r="H56" s="87">
        <f t="shared" si="4"/>
        <v>4173.869999999999</v>
      </c>
      <c r="I56" s="87">
        <f t="shared" si="1"/>
        <v>2.086935</v>
      </c>
      <c r="J56" s="57">
        <f t="shared" si="2"/>
        <v>4.17387</v>
      </c>
      <c r="K56" s="57">
        <f t="shared" si="3"/>
        <v>6.2608049999999995</v>
      </c>
    </row>
    <row r="57" spans="1:11" x14ac:dyDescent="0.25">
      <c r="A57" s="58">
        <v>54</v>
      </c>
      <c r="B57" s="58" t="s">
        <v>184</v>
      </c>
      <c r="C57" s="82" t="s">
        <v>166</v>
      </c>
      <c r="D57" s="59" t="s">
        <v>187</v>
      </c>
      <c r="E57" s="56">
        <v>40</v>
      </c>
      <c r="F57" s="56">
        <v>40</v>
      </c>
      <c r="G57" s="56">
        <v>3</v>
      </c>
      <c r="H57" s="87">
        <f t="shared" si="4"/>
        <v>4173.869999999999</v>
      </c>
      <c r="I57" s="87">
        <f t="shared" si="1"/>
        <v>2.086935</v>
      </c>
      <c r="J57" s="57">
        <f t="shared" si="2"/>
        <v>4.17387</v>
      </c>
      <c r="K57" s="57">
        <f t="shared" si="3"/>
        <v>6.2608049999999995</v>
      </c>
    </row>
    <row r="58" spans="1:11" x14ac:dyDescent="0.25">
      <c r="A58" s="58">
        <v>55</v>
      </c>
      <c r="B58" s="58" t="s">
        <v>184</v>
      </c>
      <c r="C58" s="82" t="s">
        <v>166</v>
      </c>
      <c r="D58" s="59" t="s">
        <v>188</v>
      </c>
      <c r="E58" s="56">
        <v>30</v>
      </c>
      <c r="F58" s="56">
        <v>23</v>
      </c>
      <c r="G58" s="56">
        <v>3</v>
      </c>
      <c r="H58" s="87">
        <f t="shared" si="4"/>
        <v>1662.5700000000002</v>
      </c>
      <c r="I58" s="87">
        <f t="shared" si="1"/>
        <v>0.83128500000000005</v>
      </c>
      <c r="J58" s="57">
        <f t="shared" si="2"/>
        <v>1.6625700000000001</v>
      </c>
      <c r="K58" s="57">
        <f t="shared" si="3"/>
        <v>2.4938549999999999</v>
      </c>
    </row>
    <row r="59" spans="1:11" x14ac:dyDescent="0.25">
      <c r="A59" s="58">
        <v>56</v>
      </c>
      <c r="B59" s="58" t="s">
        <v>184</v>
      </c>
      <c r="C59" s="82" t="s">
        <v>167</v>
      </c>
      <c r="D59" s="59" t="s">
        <v>187</v>
      </c>
      <c r="E59" s="56">
        <v>40</v>
      </c>
      <c r="F59" s="56">
        <v>40</v>
      </c>
      <c r="G59" s="56">
        <v>3</v>
      </c>
      <c r="H59" s="87">
        <f t="shared" si="4"/>
        <v>4173.869999999999</v>
      </c>
      <c r="I59" s="87">
        <f t="shared" si="1"/>
        <v>2.086935</v>
      </c>
      <c r="J59" s="57">
        <f t="shared" si="2"/>
        <v>4.17387</v>
      </c>
      <c r="K59" s="57">
        <f t="shared" si="3"/>
        <v>6.2608049999999995</v>
      </c>
    </row>
    <row r="60" spans="1:11" x14ac:dyDescent="0.25">
      <c r="A60" s="58">
        <v>57</v>
      </c>
      <c r="B60" s="58" t="s">
        <v>184</v>
      </c>
      <c r="C60" s="82" t="s">
        <v>168</v>
      </c>
      <c r="D60" s="59" t="s">
        <v>187</v>
      </c>
      <c r="E60" s="56">
        <v>40</v>
      </c>
      <c r="F60" s="56">
        <v>40</v>
      </c>
      <c r="G60" s="56">
        <v>3</v>
      </c>
      <c r="H60" s="87">
        <f t="shared" si="4"/>
        <v>4173.869999999999</v>
      </c>
      <c r="I60" s="87">
        <f t="shared" si="1"/>
        <v>2.086935</v>
      </c>
      <c r="J60" s="57">
        <f t="shared" si="2"/>
        <v>4.17387</v>
      </c>
      <c r="K60" s="57">
        <f t="shared" si="3"/>
        <v>6.2608049999999995</v>
      </c>
    </row>
    <row r="61" spans="1:11" x14ac:dyDescent="0.25">
      <c r="A61" s="58">
        <v>58</v>
      </c>
      <c r="B61" s="58" t="s">
        <v>184</v>
      </c>
      <c r="C61" s="82" t="s">
        <v>168</v>
      </c>
      <c r="D61" s="59" t="s">
        <v>185</v>
      </c>
      <c r="E61" s="56">
        <v>23</v>
      </c>
      <c r="F61" s="56">
        <v>23</v>
      </c>
      <c r="G61" s="56">
        <v>3</v>
      </c>
      <c r="H61" s="87">
        <f t="shared" si="4"/>
        <v>1236.27</v>
      </c>
      <c r="I61" s="87">
        <f t="shared" si="1"/>
        <v>0.61813499999999999</v>
      </c>
      <c r="J61" s="57">
        <f t="shared" si="2"/>
        <v>1.23627</v>
      </c>
      <c r="K61" s="57">
        <f t="shared" si="3"/>
        <v>1.8544049999999999</v>
      </c>
    </row>
    <row r="62" spans="1:11" x14ac:dyDescent="0.25">
      <c r="A62" s="58">
        <v>59</v>
      </c>
      <c r="B62" s="58" t="s">
        <v>184</v>
      </c>
      <c r="C62" s="82" t="s">
        <v>169</v>
      </c>
      <c r="D62" s="59" t="s">
        <v>185</v>
      </c>
      <c r="E62" s="56">
        <v>23</v>
      </c>
      <c r="F62" s="56">
        <v>23</v>
      </c>
      <c r="G62" s="56">
        <v>3</v>
      </c>
      <c r="H62" s="87">
        <f t="shared" si="4"/>
        <v>1236.27</v>
      </c>
      <c r="I62" s="87">
        <f t="shared" si="1"/>
        <v>0.61813499999999999</v>
      </c>
      <c r="J62" s="57">
        <f t="shared" si="2"/>
        <v>1.23627</v>
      </c>
      <c r="K62" s="57">
        <f t="shared" si="3"/>
        <v>1.8544049999999999</v>
      </c>
    </row>
    <row r="63" spans="1:11" x14ac:dyDescent="0.25">
      <c r="A63" s="58">
        <v>60</v>
      </c>
      <c r="B63" s="58" t="s">
        <v>184</v>
      </c>
      <c r="C63" s="82" t="s">
        <v>170</v>
      </c>
      <c r="D63" s="59" t="s">
        <v>186</v>
      </c>
      <c r="E63" s="56">
        <v>30</v>
      </c>
      <c r="F63" s="56">
        <v>30</v>
      </c>
      <c r="G63" s="56">
        <v>3</v>
      </c>
      <c r="H63" s="87">
        <f t="shared" si="4"/>
        <v>2235.8700000000003</v>
      </c>
      <c r="I63" s="87">
        <f t="shared" si="1"/>
        <v>1.1179350000000001</v>
      </c>
      <c r="J63" s="57">
        <f t="shared" si="2"/>
        <v>2.2358700000000002</v>
      </c>
      <c r="K63" s="57">
        <f t="shared" si="3"/>
        <v>3.3538050000000004</v>
      </c>
    </row>
    <row r="64" spans="1:11" x14ac:dyDescent="0.25">
      <c r="A64" s="58">
        <v>61</v>
      </c>
      <c r="B64" s="58" t="s">
        <v>184</v>
      </c>
      <c r="C64" s="82" t="s">
        <v>171</v>
      </c>
      <c r="D64" s="59" t="s">
        <v>185</v>
      </c>
      <c r="E64" s="56">
        <v>23</v>
      </c>
      <c r="F64" s="56">
        <v>23</v>
      </c>
      <c r="G64" s="56">
        <v>3</v>
      </c>
      <c r="H64" s="87">
        <f t="shared" si="4"/>
        <v>1236.27</v>
      </c>
      <c r="I64" s="87">
        <f t="shared" si="1"/>
        <v>0.61813499999999999</v>
      </c>
      <c r="J64" s="57">
        <f t="shared" si="2"/>
        <v>1.23627</v>
      </c>
      <c r="K64" s="57">
        <f t="shared" si="3"/>
        <v>1.8544049999999999</v>
      </c>
    </row>
    <row r="65" spans="1:11" x14ac:dyDescent="0.25">
      <c r="A65" s="58">
        <v>62</v>
      </c>
      <c r="B65" s="58" t="s">
        <v>184</v>
      </c>
      <c r="C65" s="82" t="s">
        <v>172</v>
      </c>
      <c r="D65" s="59" t="s">
        <v>186</v>
      </c>
      <c r="E65" s="56">
        <v>30</v>
      </c>
      <c r="F65" s="56">
        <v>30</v>
      </c>
      <c r="G65" s="56">
        <v>3</v>
      </c>
      <c r="H65" s="87">
        <f t="shared" si="4"/>
        <v>2235.8700000000003</v>
      </c>
      <c r="I65" s="87">
        <f t="shared" si="1"/>
        <v>1.1179350000000001</v>
      </c>
      <c r="J65" s="57">
        <f t="shared" si="2"/>
        <v>2.2358700000000002</v>
      </c>
      <c r="K65" s="57">
        <f t="shared" si="3"/>
        <v>3.3538050000000004</v>
      </c>
    </row>
    <row r="66" spans="1:11" x14ac:dyDescent="0.25">
      <c r="A66" s="58">
        <v>63</v>
      </c>
      <c r="B66" s="58" t="s">
        <v>184</v>
      </c>
      <c r="C66" s="82" t="s">
        <v>173</v>
      </c>
      <c r="D66" s="59" t="s">
        <v>186</v>
      </c>
      <c r="E66" s="56">
        <v>30</v>
      </c>
      <c r="F66" s="56">
        <v>30</v>
      </c>
      <c r="G66" s="56">
        <v>3</v>
      </c>
      <c r="H66" s="87">
        <f t="shared" si="4"/>
        <v>2235.8700000000003</v>
      </c>
      <c r="I66" s="87">
        <f t="shared" si="1"/>
        <v>1.1179350000000001</v>
      </c>
      <c r="J66" s="57">
        <f t="shared" si="2"/>
        <v>2.2358700000000002</v>
      </c>
      <c r="K66" s="57">
        <f t="shared" si="3"/>
        <v>3.3538050000000004</v>
      </c>
    </row>
    <row r="67" spans="1:11" x14ac:dyDescent="0.25">
      <c r="A67" s="58">
        <v>64</v>
      </c>
      <c r="B67" s="58" t="s">
        <v>184</v>
      </c>
      <c r="C67" s="82" t="s">
        <v>174</v>
      </c>
      <c r="D67" s="59" t="s">
        <v>187</v>
      </c>
      <c r="E67" s="56">
        <v>40</v>
      </c>
      <c r="F67" s="56">
        <v>40</v>
      </c>
      <c r="G67" s="56">
        <v>3</v>
      </c>
      <c r="H67" s="87">
        <f t="shared" si="4"/>
        <v>4173.869999999999</v>
      </c>
      <c r="I67" s="87">
        <f t="shared" si="1"/>
        <v>2.086935</v>
      </c>
      <c r="J67" s="57">
        <f t="shared" si="2"/>
        <v>4.17387</v>
      </c>
      <c r="K67" s="57">
        <f t="shared" si="3"/>
        <v>6.2608049999999995</v>
      </c>
    </row>
    <row r="68" spans="1:11" x14ac:dyDescent="0.25">
      <c r="A68" s="58">
        <v>65</v>
      </c>
      <c r="B68" s="58" t="s">
        <v>184</v>
      </c>
      <c r="C68" s="82" t="s">
        <v>175</v>
      </c>
      <c r="D68" s="59" t="s">
        <v>186</v>
      </c>
      <c r="E68" s="56">
        <v>30</v>
      </c>
      <c r="F68" s="56">
        <v>30</v>
      </c>
      <c r="G68" s="56">
        <v>3</v>
      </c>
      <c r="H68" s="87">
        <f t="shared" ref="H68:H77" si="5">(E68+(E68-(2*G68*0.1)*(G68/0.3-1)))/2*(F68+(F68-(2*G68*0.1)*(G68/0.3-1)))/2*G68</f>
        <v>2235.8700000000003</v>
      </c>
      <c r="I68" s="87">
        <f t="shared" si="1"/>
        <v>1.1179350000000001</v>
      </c>
      <c r="J68" s="57">
        <f t="shared" si="2"/>
        <v>2.2358700000000002</v>
      </c>
      <c r="K68" s="57">
        <f t="shared" si="3"/>
        <v>3.3538050000000004</v>
      </c>
    </row>
    <row r="69" spans="1:11" x14ac:dyDescent="0.25">
      <c r="A69" s="58">
        <v>66</v>
      </c>
      <c r="B69" s="58" t="s">
        <v>184</v>
      </c>
      <c r="C69" s="82" t="s">
        <v>176</v>
      </c>
      <c r="D69" s="59" t="s">
        <v>186</v>
      </c>
      <c r="E69" s="56">
        <v>30</v>
      </c>
      <c r="F69" s="56">
        <v>30</v>
      </c>
      <c r="G69" s="56">
        <v>3</v>
      </c>
      <c r="H69" s="87">
        <f t="shared" si="5"/>
        <v>2235.8700000000003</v>
      </c>
      <c r="I69" s="87">
        <f t="shared" ref="I69:I77" si="6">0.75*(H69/0.15)/10000</f>
        <v>1.1179350000000001</v>
      </c>
      <c r="J69" s="57">
        <f t="shared" ref="J69:J77" si="7">I69*2</f>
        <v>2.2358700000000002</v>
      </c>
      <c r="K69" s="57">
        <f t="shared" ref="K69:K77" si="8">+J69+I69</f>
        <v>3.3538050000000004</v>
      </c>
    </row>
    <row r="70" spans="1:11" x14ac:dyDescent="0.25">
      <c r="A70" s="58">
        <v>67</v>
      </c>
      <c r="B70" s="58" t="s">
        <v>184</v>
      </c>
      <c r="C70" s="82" t="s">
        <v>177</v>
      </c>
      <c r="D70" s="59" t="s">
        <v>185</v>
      </c>
      <c r="E70" s="56">
        <v>23</v>
      </c>
      <c r="F70" s="56">
        <v>23</v>
      </c>
      <c r="G70" s="56">
        <v>3</v>
      </c>
      <c r="H70" s="87">
        <f t="shared" si="5"/>
        <v>1236.27</v>
      </c>
      <c r="I70" s="87">
        <f t="shared" si="6"/>
        <v>0.61813499999999999</v>
      </c>
      <c r="J70" s="57">
        <f t="shared" si="7"/>
        <v>1.23627</v>
      </c>
      <c r="K70" s="57">
        <f t="shared" si="8"/>
        <v>1.8544049999999999</v>
      </c>
    </row>
    <row r="71" spans="1:11" x14ac:dyDescent="0.25">
      <c r="A71" s="58">
        <v>68</v>
      </c>
      <c r="B71" s="58" t="s">
        <v>184</v>
      </c>
      <c r="C71" s="82" t="s">
        <v>177</v>
      </c>
      <c r="D71" s="59" t="s">
        <v>188</v>
      </c>
      <c r="E71" s="56">
        <v>30</v>
      </c>
      <c r="F71" s="56">
        <v>23</v>
      </c>
      <c r="G71" s="56">
        <v>3</v>
      </c>
      <c r="H71" s="87">
        <f t="shared" si="5"/>
        <v>1662.5700000000002</v>
      </c>
      <c r="I71" s="87">
        <f t="shared" si="6"/>
        <v>0.83128500000000005</v>
      </c>
      <c r="J71" s="57">
        <f t="shared" si="7"/>
        <v>1.6625700000000001</v>
      </c>
      <c r="K71" s="57">
        <f t="shared" si="8"/>
        <v>2.4938549999999999</v>
      </c>
    </row>
    <row r="72" spans="1:11" x14ac:dyDescent="0.25">
      <c r="A72" s="58">
        <v>69</v>
      </c>
      <c r="B72" s="58" t="s">
        <v>184</v>
      </c>
      <c r="C72" s="82" t="s">
        <v>178</v>
      </c>
      <c r="D72" s="59" t="s">
        <v>187</v>
      </c>
      <c r="E72" s="56">
        <v>40</v>
      </c>
      <c r="F72" s="56">
        <v>40</v>
      </c>
      <c r="G72" s="56">
        <v>3</v>
      </c>
      <c r="H72" s="87">
        <f t="shared" si="5"/>
        <v>4173.869999999999</v>
      </c>
      <c r="I72" s="87">
        <f t="shared" si="6"/>
        <v>2.086935</v>
      </c>
      <c r="J72" s="57">
        <f t="shared" si="7"/>
        <v>4.17387</v>
      </c>
      <c r="K72" s="57">
        <f t="shared" si="8"/>
        <v>6.2608049999999995</v>
      </c>
    </row>
    <row r="73" spans="1:11" x14ac:dyDescent="0.25">
      <c r="A73" s="58">
        <v>70</v>
      </c>
      <c r="B73" s="58" t="s">
        <v>184</v>
      </c>
      <c r="C73" s="82" t="s">
        <v>179</v>
      </c>
      <c r="D73" s="59" t="s">
        <v>185</v>
      </c>
      <c r="E73" s="56">
        <v>23</v>
      </c>
      <c r="F73" s="56">
        <v>23</v>
      </c>
      <c r="G73" s="56">
        <v>3</v>
      </c>
      <c r="H73" s="87">
        <f t="shared" si="5"/>
        <v>1236.27</v>
      </c>
      <c r="I73" s="87">
        <f t="shared" si="6"/>
        <v>0.61813499999999999</v>
      </c>
      <c r="J73" s="57">
        <f t="shared" si="7"/>
        <v>1.23627</v>
      </c>
      <c r="K73" s="57">
        <f t="shared" si="8"/>
        <v>1.8544049999999999</v>
      </c>
    </row>
    <row r="74" spans="1:11" x14ac:dyDescent="0.25">
      <c r="A74" s="58">
        <v>71</v>
      </c>
      <c r="B74" s="58" t="s">
        <v>184</v>
      </c>
      <c r="C74" s="82" t="s">
        <v>180</v>
      </c>
      <c r="D74" s="59" t="s">
        <v>186</v>
      </c>
      <c r="E74" s="56">
        <v>30</v>
      </c>
      <c r="F74" s="56">
        <v>30</v>
      </c>
      <c r="G74" s="56">
        <v>3</v>
      </c>
      <c r="H74" s="87">
        <f t="shared" si="5"/>
        <v>2235.8700000000003</v>
      </c>
      <c r="I74" s="87">
        <f t="shared" si="6"/>
        <v>1.1179350000000001</v>
      </c>
      <c r="J74" s="57">
        <f t="shared" si="7"/>
        <v>2.2358700000000002</v>
      </c>
      <c r="K74" s="57">
        <f t="shared" si="8"/>
        <v>3.3538050000000004</v>
      </c>
    </row>
    <row r="75" spans="1:11" x14ac:dyDescent="0.25">
      <c r="A75" s="58">
        <v>72</v>
      </c>
      <c r="B75" s="58" t="s">
        <v>184</v>
      </c>
      <c r="C75" s="82" t="s">
        <v>181</v>
      </c>
      <c r="D75" s="59" t="s">
        <v>186</v>
      </c>
      <c r="E75" s="56">
        <v>30</v>
      </c>
      <c r="F75" s="56">
        <v>30</v>
      </c>
      <c r="G75" s="56">
        <v>3</v>
      </c>
      <c r="H75" s="87">
        <f t="shared" si="5"/>
        <v>2235.8700000000003</v>
      </c>
      <c r="I75" s="87">
        <f t="shared" si="6"/>
        <v>1.1179350000000001</v>
      </c>
      <c r="J75" s="57">
        <f t="shared" si="7"/>
        <v>2.2358700000000002</v>
      </c>
      <c r="K75" s="57">
        <f t="shared" si="8"/>
        <v>3.3538050000000004</v>
      </c>
    </row>
    <row r="76" spans="1:11" x14ac:dyDescent="0.25">
      <c r="A76" s="58">
        <v>73</v>
      </c>
      <c r="B76" s="58" t="s">
        <v>184</v>
      </c>
      <c r="C76" s="82" t="s">
        <v>182</v>
      </c>
      <c r="D76" s="59" t="s">
        <v>186</v>
      </c>
      <c r="E76" s="56">
        <v>30</v>
      </c>
      <c r="F76" s="56">
        <v>30</v>
      </c>
      <c r="G76" s="56">
        <v>3</v>
      </c>
      <c r="H76" s="87">
        <f t="shared" si="5"/>
        <v>2235.8700000000003</v>
      </c>
      <c r="I76" s="87">
        <f t="shared" si="6"/>
        <v>1.1179350000000001</v>
      </c>
      <c r="J76" s="57">
        <f t="shared" si="7"/>
        <v>2.2358700000000002</v>
      </c>
      <c r="K76" s="57">
        <f t="shared" si="8"/>
        <v>3.3538050000000004</v>
      </c>
    </row>
    <row r="77" spans="1:11" x14ac:dyDescent="0.25">
      <c r="A77" s="58">
        <v>74</v>
      </c>
      <c r="B77" s="58" t="s">
        <v>184</v>
      </c>
      <c r="C77" s="82" t="s">
        <v>183</v>
      </c>
      <c r="D77" s="59" t="s">
        <v>185</v>
      </c>
      <c r="E77" s="56">
        <v>23</v>
      </c>
      <c r="F77" s="56">
        <v>23</v>
      </c>
      <c r="G77" s="56">
        <v>3</v>
      </c>
      <c r="H77" s="87">
        <f t="shared" si="5"/>
        <v>1236.27</v>
      </c>
      <c r="I77" s="87">
        <f t="shared" si="6"/>
        <v>0.61813499999999999</v>
      </c>
      <c r="J77" s="57">
        <f t="shared" si="7"/>
        <v>1.23627</v>
      </c>
      <c r="K77" s="57">
        <f t="shared" si="8"/>
        <v>1.8544049999999999</v>
      </c>
    </row>
    <row r="78" spans="1:11" x14ac:dyDescent="0.25">
      <c r="A78" s="58">
        <v>75</v>
      </c>
      <c r="B78" s="58" t="s">
        <v>189</v>
      </c>
      <c r="C78" s="82" t="s">
        <v>190</v>
      </c>
      <c r="D78" s="62">
        <v>0.8</v>
      </c>
      <c r="E78" s="56">
        <v>0.8</v>
      </c>
      <c r="H78" s="57"/>
      <c r="K78" s="57">
        <f t="shared" ref="K78:K111" si="9">E78</f>
        <v>0.8</v>
      </c>
    </row>
    <row r="79" spans="1:11" x14ac:dyDescent="0.25">
      <c r="A79" s="58">
        <v>76</v>
      </c>
      <c r="B79" s="58" t="s">
        <v>189</v>
      </c>
      <c r="C79" s="82" t="s">
        <v>191</v>
      </c>
      <c r="D79" s="62">
        <v>0.8</v>
      </c>
      <c r="E79" s="56">
        <v>0.8</v>
      </c>
      <c r="H79" s="57"/>
      <c r="K79" s="57">
        <f t="shared" si="9"/>
        <v>0.8</v>
      </c>
    </row>
    <row r="80" spans="1:11" x14ac:dyDescent="0.25">
      <c r="A80" s="58">
        <v>77</v>
      </c>
      <c r="B80" s="58" t="s">
        <v>189</v>
      </c>
      <c r="C80" s="82" t="s">
        <v>192</v>
      </c>
      <c r="D80" s="62">
        <v>1.01</v>
      </c>
      <c r="E80" s="56">
        <v>1.01</v>
      </c>
      <c r="H80" s="57"/>
      <c r="K80" s="57">
        <f t="shared" si="9"/>
        <v>1.01</v>
      </c>
    </row>
    <row r="81" spans="1:11" x14ac:dyDescent="0.25">
      <c r="A81" s="58">
        <v>78</v>
      </c>
      <c r="B81" s="58" t="s">
        <v>189</v>
      </c>
      <c r="C81" s="82" t="s">
        <v>193</v>
      </c>
      <c r="D81" s="62">
        <v>0.8</v>
      </c>
      <c r="E81" s="56">
        <v>0.8</v>
      </c>
      <c r="H81" s="57"/>
      <c r="K81" s="57">
        <f t="shared" si="9"/>
        <v>0.8</v>
      </c>
    </row>
    <row r="82" spans="1:11" x14ac:dyDescent="0.25">
      <c r="A82" s="58">
        <v>79</v>
      </c>
      <c r="B82" s="58" t="s">
        <v>189</v>
      </c>
      <c r="C82" s="82" t="s">
        <v>137</v>
      </c>
      <c r="D82" s="62">
        <v>0.4</v>
      </c>
      <c r="E82" s="56">
        <v>0.4</v>
      </c>
      <c r="H82" s="57"/>
      <c r="K82" s="57">
        <f t="shared" si="9"/>
        <v>0.4</v>
      </c>
    </row>
    <row r="83" spans="1:11" x14ac:dyDescent="0.25">
      <c r="A83" s="58">
        <v>80</v>
      </c>
      <c r="B83" s="58" t="s">
        <v>189</v>
      </c>
      <c r="C83" s="82" t="s">
        <v>194</v>
      </c>
      <c r="D83" s="62">
        <v>0.8</v>
      </c>
      <c r="E83" s="56">
        <v>0.8</v>
      </c>
      <c r="H83" s="57"/>
      <c r="K83" s="57">
        <f t="shared" si="9"/>
        <v>0.8</v>
      </c>
    </row>
    <row r="84" spans="1:11" x14ac:dyDescent="0.25">
      <c r="A84" s="58">
        <v>81</v>
      </c>
      <c r="B84" s="58" t="s">
        <v>189</v>
      </c>
      <c r="C84" s="82" t="s">
        <v>195</v>
      </c>
      <c r="D84" s="62">
        <v>0.4</v>
      </c>
      <c r="E84" s="56">
        <v>0.4</v>
      </c>
      <c r="H84" s="57"/>
      <c r="K84" s="57">
        <f t="shared" si="9"/>
        <v>0.4</v>
      </c>
    </row>
    <row r="85" spans="1:11" x14ac:dyDescent="0.25">
      <c r="A85" s="58">
        <v>82</v>
      </c>
      <c r="B85" s="58" t="s">
        <v>189</v>
      </c>
      <c r="C85" s="82" t="s">
        <v>139</v>
      </c>
      <c r="D85" s="62">
        <v>0.4</v>
      </c>
      <c r="E85" s="56">
        <v>0.4</v>
      </c>
      <c r="H85" s="57"/>
      <c r="K85" s="57">
        <f t="shared" si="9"/>
        <v>0.4</v>
      </c>
    </row>
    <row r="86" spans="1:11" x14ac:dyDescent="0.25">
      <c r="A86" s="58">
        <v>83</v>
      </c>
      <c r="B86" s="58" t="s">
        <v>189</v>
      </c>
      <c r="C86" s="82" t="s">
        <v>138</v>
      </c>
      <c r="D86" s="62">
        <v>0.4</v>
      </c>
      <c r="E86" s="56">
        <v>0.4</v>
      </c>
      <c r="H86" s="57"/>
      <c r="K86" s="57">
        <f t="shared" si="9"/>
        <v>0.4</v>
      </c>
    </row>
    <row r="87" spans="1:11" x14ac:dyDescent="0.25">
      <c r="A87" s="58">
        <v>84</v>
      </c>
      <c r="B87" s="58" t="s">
        <v>189</v>
      </c>
      <c r="C87" s="82" t="s">
        <v>196</v>
      </c>
      <c r="D87" s="62">
        <v>0.4</v>
      </c>
      <c r="E87" s="56">
        <v>0.4</v>
      </c>
      <c r="H87" s="57"/>
      <c r="K87" s="57">
        <f t="shared" si="9"/>
        <v>0.4</v>
      </c>
    </row>
    <row r="88" spans="1:11" x14ac:dyDescent="0.25">
      <c r="A88" s="58">
        <v>85</v>
      </c>
      <c r="B88" s="58" t="s">
        <v>189</v>
      </c>
      <c r="C88" s="82" t="s">
        <v>197</v>
      </c>
      <c r="D88" s="62">
        <v>0.4</v>
      </c>
      <c r="E88" s="56">
        <v>0.4</v>
      </c>
      <c r="H88" s="57"/>
      <c r="K88" s="57">
        <f t="shared" si="9"/>
        <v>0.4</v>
      </c>
    </row>
    <row r="89" spans="1:11" x14ac:dyDescent="0.25">
      <c r="A89" s="58">
        <v>86</v>
      </c>
      <c r="B89" s="58" t="s">
        <v>189</v>
      </c>
      <c r="C89" s="82" t="s">
        <v>152</v>
      </c>
      <c r="D89" s="62">
        <v>0.8</v>
      </c>
      <c r="E89" s="56">
        <v>0.8</v>
      </c>
      <c r="H89" s="57"/>
      <c r="K89" s="57">
        <f t="shared" si="9"/>
        <v>0.8</v>
      </c>
    </row>
    <row r="90" spans="1:11" x14ac:dyDescent="0.25">
      <c r="A90" s="58">
        <v>87</v>
      </c>
      <c r="B90" s="58" t="s">
        <v>189</v>
      </c>
      <c r="C90" s="82" t="s">
        <v>157</v>
      </c>
      <c r="D90" s="62">
        <v>0.4</v>
      </c>
      <c r="E90" s="56">
        <v>0.4</v>
      </c>
      <c r="H90" s="57"/>
      <c r="K90" s="57">
        <f t="shared" si="9"/>
        <v>0.4</v>
      </c>
    </row>
    <row r="91" spans="1:11" x14ac:dyDescent="0.25">
      <c r="A91" s="58">
        <v>88</v>
      </c>
      <c r="B91" s="58" t="s">
        <v>189</v>
      </c>
      <c r="C91" s="82" t="s">
        <v>155</v>
      </c>
      <c r="D91" s="62">
        <v>0.8</v>
      </c>
      <c r="E91" s="56">
        <v>0.8</v>
      </c>
      <c r="H91" s="57"/>
      <c r="K91" s="57">
        <f t="shared" si="9"/>
        <v>0.8</v>
      </c>
    </row>
    <row r="92" spans="1:11" x14ac:dyDescent="0.25">
      <c r="A92" s="58">
        <v>89</v>
      </c>
      <c r="B92" s="58" t="s">
        <v>189</v>
      </c>
      <c r="C92" s="82" t="s">
        <v>198</v>
      </c>
      <c r="D92" s="62">
        <v>0.2</v>
      </c>
      <c r="E92" s="56">
        <v>0.2</v>
      </c>
      <c r="H92" s="57"/>
      <c r="K92" s="57">
        <f t="shared" si="9"/>
        <v>0.2</v>
      </c>
    </row>
    <row r="93" spans="1:11" x14ac:dyDescent="0.25">
      <c r="A93" s="58">
        <v>90</v>
      </c>
      <c r="B93" s="58" t="s">
        <v>189</v>
      </c>
      <c r="C93" s="82" t="s">
        <v>159</v>
      </c>
      <c r="D93" s="62">
        <v>0.8</v>
      </c>
      <c r="E93" s="56">
        <v>0.8</v>
      </c>
      <c r="H93" s="57"/>
      <c r="K93" s="57">
        <f t="shared" si="9"/>
        <v>0.8</v>
      </c>
    </row>
    <row r="94" spans="1:11" x14ac:dyDescent="0.25">
      <c r="A94" s="58">
        <v>91</v>
      </c>
      <c r="B94" s="58" t="s">
        <v>189</v>
      </c>
      <c r="C94" s="82" t="s">
        <v>160</v>
      </c>
      <c r="D94" s="62">
        <v>0.8</v>
      </c>
      <c r="E94" s="56">
        <v>0.8</v>
      </c>
      <c r="H94" s="57"/>
      <c r="K94" s="57">
        <f t="shared" si="9"/>
        <v>0.8</v>
      </c>
    </row>
    <row r="95" spans="1:11" x14ac:dyDescent="0.25">
      <c r="A95" s="58">
        <v>92</v>
      </c>
      <c r="B95" s="58" t="s">
        <v>189</v>
      </c>
      <c r="C95" s="82" t="s">
        <v>162</v>
      </c>
      <c r="D95" s="62">
        <v>0.4</v>
      </c>
      <c r="E95" s="56">
        <v>0.4</v>
      </c>
      <c r="H95" s="57"/>
      <c r="K95" s="57">
        <f t="shared" si="9"/>
        <v>0.4</v>
      </c>
    </row>
    <row r="96" spans="1:11" x14ac:dyDescent="0.25">
      <c r="A96" s="58">
        <v>93</v>
      </c>
      <c r="B96" s="58" t="s">
        <v>189</v>
      </c>
      <c r="C96" s="82" t="s">
        <v>199</v>
      </c>
      <c r="D96" s="62">
        <v>0.36</v>
      </c>
      <c r="E96" s="56">
        <v>0.36</v>
      </c>
      <c r="H96" s="57"/>
      <c r="K96" s="57">
        <f t="shared" si="9"/>
        <v>0.36</v>
      </c>
    </row>
    <row r="97" spans="1:11" x14ac:dyDescent="0.25">
      <c r="A97" s="58">
        <v>94</v>
      </c>
      <c r="B97" s="58" t="s">
        <v>189</v>
      </c>
      <c r="C97" s="82" t="s">
        <v>199</v>
      </c>
      <c r="D97" s="62">
        <v>0.36</v>
      </c>
      <c r="E97" s="56">
        <v>0.36</v>
      </c>
      <c r="H97" s="57"/>
      <c r="K97" s="57">
        <f t="shared" si="9"/>
        <v>0.36</v>
      </c>
    </row>
    <row r="98" spans="1:11" x14ac:dyDescent="0.25">
      <c r="A98" s="58">
        <v>95</v>
      </c>
      <c r="B98" s="58" t="s">
        <v>189</v>
      </c>
      <c r="C98" s="82" t="s">
        <v>170</v>
      </c>
      <c r="D98" s="62">
        <v>0.4</v>
      </c>
      <c r="E98" s="56">
        <v>0.4</v>
      </c>
      <c r="H98" s="57"/>
      <c r="K98" s="57">
        <f t="shared" si="9"/>
        <v>0.4</v>
      </c>
    </row>
    <row r="99" spans="1:11" x14ac:dyDescent="0.25">
      <c r="A99" s="58">
        <v>96</v>
      </c>
      <c r="B99" s="58" t="s">
        <v>189</v>
      </c>
      <c r="C99" s="82" t="s">
        <v>200</v>
      </c>
      <c r="D99" s="62">
        <v>0.04</v>
      </c>
      <c r="E99" s="56">
        <v>0.04</v>
      </c>
      <c r="H99" s="57"/>
      <c r="K99" s="57">
        <f t="shared" si="9"/>
        <v>0.04</v>
      </c>
    </row>
    <row r="100" spans="1:11" x14ac:dyDescent="0.25">
      <c r="A100" s="58">
        <v>97</v>
      </c>
      <c r="B100" s="58" t="s">
        <v>189</v>
      </c>
      <c r="C100" s="82" t="s">
        <v>201</v>
      </c>
      <c r="D100" s="62">
        <v>0.8</v>
      </c>
      <c r="E100" s="56">
        <v>0.8</v>
      </c>
      <c r="H100" s="57"/>
      <c r="K100" s="57">
        <f t="shared" si="9"/>
        <v>0.8</v>
      </c>
    </row>
    <row r="101" spans="1:11" x14ac:dyDescent="0.25">
      <c r="A101" s="58">
        <v>98</v>
      </c>
      <c r="B101" s="58" t="s">
        <v>189</v>
      </c>
      <c r="C101" s="82" t="s">
        <v>175</v>
      </c>
      <c r="D101" s="62">
        <v>0.4</v>
      </c>
      <c r="E101" s="56">
        <v>0.4</v>
      </c>
      <c r="H101" s="57"/>
      <c r="K101" s="57">
        <f t="shared" si="9"/>
        <v>0.4</v>
      </c>
    </row>
    <row r="102" spans="1:11" x14ac:dyDescent="0.25">
      <c r="A102" s="58">
        <v>99</v>
      </c>
      <c r="B102" s="58" t="s">
        <v>189</v>
      </c>
      <c r="C102" s="82" t="s">
        <v>202</v>
      </c>
      <c r="D102" s="62">
        <v>0.4</v>
      </c>
      <c r="E102" s="56">
        <v>0.4</v>
      </c>
      <c r="H102" s="57"/>
      <c r="K102" s="57">
        <f t="shared" si="9"/>
        <v>0.4</v>
      </c>
    </row>
    <row r="103" spans="1:11" x14ac:dyDescent="0.25">
      <c r="A103" s="58">
        <v>100</v>
      </c>
      <c r="B103" s="58" t="s">
        <v>189</v>
      </c>
      <c r="C103" s="82" t="s">
        <v>199</v>
      </c>
      <c r="D103" s="62">
        <v>0.5</v>
      </c>
      <c r="E103" s="56">
        <v>0.5</v>
      </c>
      <c r="H103" s="57"/>
      <c r="K103" s="57">
        <f t="shared" si="9"/>
        <v>0.5</v>
      </c>
    </row>
    <row r="104" spans="1:11" x14ac:dyDescent="0.25">
      <c r="A104" s="58">
        <v>101</v>
      </c>
      <c r="B104" s="58" t="s">
        <v>189</v>
      </c>
      <c r="C104" s="82" t="s">
        <v>199</v>
      </c>
      <c r="D104" s="62">
        <v>0.4</v>
      </c>
      <c r="E104" s="56">
        <v>0.4</v>
      </c>
      <c r="H104" s="57"/>
      <c r="K104" s="57">
        <f t="shared" si="9"/>
        <v>0.4</v>
      </c>
    </row>
    <row r="105" spans="1:11" x14ac:dyDescent="0.25">
      <c r="A105" s="58">
        <v>102</v>
      </c>
      <c r="B105" s="58" t="s">
        <v>189</v>
      </c>
      <c r="C105" s="82" t="s">
        <v>203</v>
      </c>
      <c r="D105" s="62">
        <v>0.4</v>
      </c>
      <c r="E105" s="56">
        <v>0.4</v>
      </c>
      <c r="H105" s="57"/>
      <c r="K105" s="57">
        <f t="shared" si="9"/>
        <v>0.4</v>
      </c>
    </row>
    <row r="106" spans="1:11" x14ac:dyDescent="0.25">
      <c r="A106" s="58">
        <v>103</v>
      </c>
      <c r="B106" s="58" t="s">
        <v>189</v>
      </c>
      <c r="C106" s="82" t="s">
        <v>179</v>
      </c>
      <c r="D106" s="62">
        <v>0.04</v>
      </c>
      <c r="E106" s="56">
        <v>0.04</v>
      </c>
      <c r="H106" s="57"/>
      <c r="K106" s="57">
        <f t="shared" si="9"/>
        <v>0.04</v>
      </c>
    </row>
    <row r="107" spans="1:11" x14ac:dyDescent="0.25">
      <c r="A107" s="58">
        <v>104</v>
      </c>
      <c r="B107" s="63" t="s">
        <v>204</v>
      </c>
      <c r="C107" s="82" t="s">
        <v>142</v>
      </c>
      <c r="D107" s="62">
        <v>0.4</v>
      </c>
      <c r="E107" s="56">
        <v>0.4</v>
      </c>
      <c r="H107" s="57"/>
      <c r="K107" s="57">
        <f t="shared" si="9"/>
        <v>0.4</v>
      </c>
    </row>
    <row r="108" spans="1:11" x14ac:dyDescent="0.25">
      <c r="A108" s="58">
        <v>105</v>
      </c>
      <c r="B108" s="63" t="s">
        <v>204</v>
      </c>
      <c r="C108" s="82" t="s">
        <v>161</v>
      </c>
      <c r="D108" s="62">
        <v>0.2</v>
      </c>
      <c r="E108" s="56">
        <v>0.2</v>
      </c>
      <c r="H108" s="57"/>
      <c r="K108" s="57">
        <f t="shared" si="9"/>
        <v>0.2</v>
      </c>
    </row>
    <row r="109" spans="1:11" x14ac:dyDescent="0.25">
      <c r="A109" s="58">
        <v>106</v>
      </c>
      <c r="B109" s="63" t="s">
        <v>204</v>
      </c>
      <c r="C109" s="82" t="s">
        <v>165</v>
      </c>
      <c r="D109" s="62">
        <v>0.5</v>
      </c>
      <c r="E109" s="56">
        <v>0.5</v>
      </c>
      <c r="H109" s="57"/>
      <c r="K109" s="57">
        <f t="shared" si="9"/>
        <v>0.5</v>
      </c>
    </row>
    <row r="110" spans="1:11" x14ac:dyDescent="0.25">
      <c r="A110" s="58">
        <v>107</v>
      </c>
      <c r="B110" s="63" t="s">
        <v>204</v>
      </c>
      <c r="C110" s="82" t="s">
        <v>166</v>
      </c>
      <c r="D110" s="62">
        <v>0.5</v>
      </c>
      <c r="E110" s="56">
        <v>0.5</v>
      </c>
      <c r="H110" s="57"/>
      <c r="K110" s="57">
        <f t="shared" si="9"/>
        <v>0.5</v>
      </c>
    </row>
    <row r="111" spans="1:11" x14ac:dyDescent="0.25">
      <c r="A111" s="58">
        <v>108</v>
      </c>
      <c r="B111" s="63" t="s">
        <v>204</v>
      </c>
      <c r="C111" s="82" t="s">
        <v>167</v>
      </c>
      <c r="D111" s="62">
        <v>0.5</v>
      </c>
      <c r="E111" s="56">
        <v>0.5</v>
      </c>
      <c r="H111" s="57"/>
      <c r="K111" s="57">
        <f t="shared" si="9"/>
        <v>0.5</v>
      </c>
    </row>
    <row r="112" spans="1:11" x14ac:dyDescent="0.25">
      <c r="A112" s="58">
        <v>109</v>
      </c>
      <c r="B112" s="63" t="s">
        <v>224</v>
      </c>
      <c r="C112" s="82" t="s">
        <v>122</v>
      </c>
      <c r="D112" s="64" t="s">
        <v>238</v>
      </c>
      <c r="E112" s="56">
        <v>7</v>
      </c>
      <c r="F112" s="56">
        <v>7</v>
      </c>
      <c r="H112" s="57"/>
      <c r="I112" s="56" t="s">
        <v>273</v>
      </c>
      <c r="K112" s="57">
        <v>1</v>
      </c>
    </row>
    <row r="113" spans="1:11" x14ac:dyDescent="0.25">
      <c r="A113" s="58">
        <v>110</v>
      </c>
      <c r="B113" s="63" t="s">
        <v>224</v>
      </c>
      <c r="C113" s="82" t="s">
        <v>205</v>
      </c>
      <c r="D113" s="64" t="s">
        <v>238</v>
      </c>
      <c r="E113" s="56">
        <v>7</v>
      </c>
      <c r="F113" s="56">
        <v>7</v>
      </c>
      <c r="H113" s="57"/>
      <c r="K113" s="57">
        <v>1</v>
      </c>
    </row>
    <row r="114" spans="1:11" x14ac:dyDescent="0.25">
      <c r="A114" s="58">
        <v>111</v>
      </c>
      <c r="B114" s="63" t="s">
        <v>224</v>
      </c>
      <c r="C114" s="82" t="s">
        <v>121</v>
      </c>
      <c r="D114" s="64" t="s">
        <v>238</v>
      </c>
      <c r="E114" s="56">
        <v>7</v>
      </c>
      <c r="F114" s="56">
        <v>7</v>
      </c>
      <c r="H114" s="57"/>
      <c r="K114" s="57">
        <v>1</v>
      </c>
    </row>
    <row r="115" spans="1:11" x14ac:dyDescent="0.25">
      <c r="A115" s="58">
        <v>112</v>
      </c>
      <c r="B115" s="63" t="s">
        <v>224</v>
      </c>
      <c r="C115" s="82" t="s">
        <v>122</v>
      </c>
      <c r="D115" s="64" t="s">
        <v>238</v>
      </c>
      <c r="E115" s="56">
        <v>7</v>
      </c>
      <c r="F115" s="56">
        <v>7</v>
      </c>
      <c r="H115" s="57"/>
      <c r="K115" s="57">
        <v>1</v>
      </c>
    </row>
    <row r="116" spans="1:11" x14ac:dyDescent="0.25">
      <c r="A116" s="58">
        <v>113</v>
      </c>
      <c r="B116" s="63" t="s">
        <v>224</v>
      </c>
      <c r="C116" s="82" t="s">
        <v>120</v>
      </c>
      <c r="D116" s="64" t="s">
        <v>238</v>
      </c>
      <c r="E116" s="56">
        <v>7</v>
      </c>
      <c r="F116" s="56">
        <v>7</v>
      </c>
      <c r="H116" s="57"/>
      <c r="K116" s="57">
        <v>1</v>
      </c>
    </row>
    <row r="117" spans="1:11" x14ac:dyDescent="0.25">
      <c r="A117" s="58">
        <v>114</v>
      </c>
      <c r="B117" s="63" t="s">
        <v>224</v>
      </c>
      <c r="C117" s="82" t="s">
        <v>206</v>
      </c>
      <c r="D117" s="64" t="s">
        <v>238</v>
      </c>
      <c r="E117" s="56">
        <v>7</v>
      </c>
      <c r="F117" s="56">
        <v>7</v>
      </c>
      <c r="H117" s="57"/>
      <c r="K117" s="57">
        <v>1</v>
      </c>
    </row>
    <row r="118" spans="1:11" x14ac:dyDescent="0.25">
      <c r="A118" s="58">
        <v>115</v>
      </c>
      <c r="B118" s="63" t="s">
        <v>224</v>
      </c>
      <c r="C118" s="82" t="s">
        <v>206</v>
      </c>
      <c r="D118" s="64" t="s">
        <v>238</v>
      </c>
      <c r="E118" s="56">
        <v>7</v>
      </c>
      <c r="F118" s="56">
        <v>7</v>
      </c>
      <c r="H118" s="57"/>
      <c r="K118" s="57">
        <v>1</v>
      </c>
    </row>
    <row r="119" spans="1:11" x14ac:dyDescent="0.25">
      <c r="A119" s="58">
        <v>116</v>
      </c>
      <c r="B119" s="63" t="s">
        <v>224</v>
      </c>
      <c r="C119" s="82" t="s">
        <v>127</v>
      </c>
      <c r="D119" s="64" t="s">
        <v>238</v>
      </c>
      <c r="E119" s="56">
        <v>7</v>
      </c>
      <c r="F119" s="56">
        <v>7</v>
      </c>
      <c r="H119" s="57"/>
      <c r="K119" s="57">
        <v>1</v>
      </c>
    </row>
    <row r="120" spans="1:11" x14ac:dyDescent="0.25">
      <c r="A120" s="58">
        <v>117</v>
      </c>
      <c r="B120" s="63" t="s">
        <v>224</v>
      </c>
      <c r="C120" s="82" t="s">
        <v>125</v>
      </c>
      <c r="D120" s="64" t="s">
        <v>238</v>
      </c>
      <c r="E120" s="56">
        <v>7</v>
      </c>
      <c r="F120" s="56">
        <v>7</v>
      </c>
      <c r="H120" s="57"/>
      <c r="K120" s="57">
        <v>1</v>
      </c>
    </row>
    <row r="121" spans="1:11" x14ac:dyDescent="0.25">
      <c r="A121" s="58">
        <v>118</v>
      </c>
      <c r="B121" s="63" t="s">
        <v>224</v>
      </c>
      <c r="C121" s="82" t="s">
        <v>126</v>
      </c>
      <c r="D121" s="64" t="s">
        <v>238</v>
      </c>
      <c r="E121" s="56">
        <v>7</v>
      </c>
      <c r="F121" s="56">
        <v>7</v>
      </c>
      <c r="H121" s="57"/>
      <c r="K121" s="57">
        <v>1</v>
      </c>
    </row>
    <row r="122" spans="1:11" x14ac:dyDescent="0.25">
      <c r="A122" s="58">
        <v>119</v>
      </c>
      <c r="B122" s="63" t="s">
        <v>224</v>
      </c>
      <c r="C122" s="82" t="s">
        <v>207</v>
      </c>
      <c r="D122" s="64" t="s">
        <v>238</v>
      </c>
      <c r="E122" s="56">
        <v>7</v>
      </c>
      <c r="F122" s="56">
        <v>7</v>
      </c>
      <c r="H122" s="57"/>
      <c r="K122" s="57">
        <v>1</v>
      </c>
    </row>
    <row r="123" spans="1:11" x14ac:dyDescent="0.25">
      <c r="A123" s="58">
        <v>120</v>
      </c>
      <c r="B123" s="63" t="s">
        <v>224</v>
      </c>
      <c r="C123" s="82" t="s">
        <v>208</v>
      </c>
      <c r="D123" s="64" t="s">
        <v>238</v>
      </c>
      <c r="E123" s="56">
        <v>7</v>
      </c>
      <c r="F123" s="56">
        <v>7</v>
      </c>
      <c r="H123" s="57"/>
      <c r="K123" s="57">
        <v>1</v>
      </c>
    </row>
    <row r="124" spans="1:11" x14ac:dyDescent="0.25">
      <c r="A124" s="58">
        <v>121</v>
      </c>
      <c r="B124" s="63" t="s">
        <v>224</v>
      </c>
      <c r="C124" s="82" t="s">
        <v>119</v>
      </c>
      <c r="D124" s="64" t="s">
        <v>238</v>
      </c>
      <c r="E124" s="56">
        <v>7</v>
      </c>
      <c r="F124" s="56">
        <v>7</v>
      </c>
      <c r="H124" s="57"/>
      <c r="K124" s="57">
        <v>1</v>
      </c>
    </row>
    <row r="125" spans="1:11" x14ac:dyDescent="0.25">
      <c r="A125" s="58">
        <v>122</v>
      </c>
      <c r="B125" s="63" t="s">
        <v>224</v>
      </c>
      <c r="C125" s="82" t="s">
        <v>129</v>
      </c>
      <c r="D125" s="64" t="s">
        <v>238</v>
      </c>
      <c r="E125" s="56">
        <v>7</v>
      </c>
      <c r="F125" s="56">
        <v>7</v>
      </c>
      <c r="H125" s="57"/>
      <c r="K125" s="57">
        <v>1</v>
      </c>
    </row>
    <row r="126" spans="1:11" x14ac:dyDescent="0.25">
      <c r="A126" s="58">
        <v>123</v>
      </c>
      <c r="B126" s="63" t="s">
        <v>224</v>
      </c>
      <c r="C126" s="82" t="s">
        <v>209</v>
      </c>
      <c r="D126" s="64" t="s">
        <v>238</v>
      </c>
      <c r="E126" s="56">
        <v>7</v>
      </c>
      <c r="F126" s="56">
        <v>7</v>
      </c>
      <c r="H126" s="57"/>
      <c r="K126" s="57">
        <v>1</v>
      </c>
    </row>
    <row r="127" spans="1:11" x14ac:dyDescent="0.25">
      <c r="A127" s="58">
        <v>124</v>
      </c>
      <c r="B127" s="63" t="s">
        <v>224</v>
      </c>
      <c r="C127" s="82" t="s">
        <v>210</v>
      </c>
      <c r="D127" s="64" t="s">
        <v>238</v>
      </c>
      <c r="E127" s="56">
        <v>7</v>
      </c>
      <c r="F127" s="56">
        <v>7</v>
      </c>
      <c r="H127" s="57"/>
      <c r="K127" s="57">
        <v>1</v>
      </c>
    </row>
    <row r="128" spans="1:11" x14ac:dyDescent="0.25">
      <c r="A128" s="58">
        <v>125</v>
      </c>
      <c r="B128" s="63" t="s">
        <v>224</v>
      </c>
      <c r="C128" s="82" t="s">
        <v>131</v>
      </c>
      <c r="D128" s="64" t="s">
        <v>238</v>
      </c>
      <c r="E128" s="56">
        <v>7</v>
      </c>
      <c r="F128" s="56">
        <v>7</v>
      </c>
      <c r="H128" s="57"/>
      <c r="K128" s="57">
        <v>1</v>
      </c>
    </row>
    <row r="129" spans="1:11" x14ac:dyDescent="0.25">
      <c r="A129" s="58">
        <v>126</v>
      </c>
      <c r="B129" s="63" t="s">
        <v>224</v>
      </c>
      <c r="C129" s="82" t="s">
        <v>132</v>
      </c>
      <c r="D129" s="64" t="s">
        <v>238</v>
      </c>
      <c r="E129" s="56">
        <v>7</v>
      </c>
      <c r="F129" s="56">
        <v>7</v>
      </c>
      <c r="H129" s="57"/>
      <c r="K129" s="57">
        <v>1</v>
      </c>
    </row>
    <row r="130" spans="1:11" x14ac:dyDescent="0.25">
      <c r="A130" s="58">
        <v>127</v>
      </c>
      <c r="B130" s="63" t="s">
        <v>224</v>
      </c>
      <c r="C130" s="82" t="s">
        <v>211</v>
      </c>
      <c r="D130" s="64" t="s">
        <v>238</v>
      </c>
      <c r="E130" s="56">
        <v>7</v>
      </c>
      <c r="F130" s="56">
        <v>7</v>
      </c>
      <c r="H130" s="57"/>
      <c r="K130" s="57">
        <v>1</v>
      </c>
    </row>
    <row r="131" spans="1:11" x14ac:dyDescent="0.25">
      <c r="A131" s="58">
        <v>128</v>
      </c>
      <c r="B131" s="63" t="s">
        <v>224</v>
      </c>
      <c r="C131" s="82" t="s">
        <v>212</v>
      </c>
      <c r="D131" s="64" t="s">
        <v>238</v>
      </c>
      <c r="E131" s="56">
        <v>7</v>
      </c>
      <c r="F131" s="56">
        <v>7</v>
      </c>
      <c r="H131" s="57"/>
      <c r="K131" s="57">
        <v>1</v>
      </c>
    </row>
    <row r="132" spans="1:11" ht="15.75" x14ac:dyDescent="0.25">
      <c r="A132" s="58">
        <v>129</v>
      </c>
      <c r="B132" s="63" t="s">
        <v>224</v>
      </c>
      <c r="C132" s="61" t="s">
        <v>213</v>
      </c>
      <c r="D132" s="64" t="s">
        <v>238</v>
      </c>
      <c r="E132" s="56">
        <v>7</v>
      </c>
      <c r="F132" s="56">
        <v>7</v>
      </c>
      <c r="H132" s="57"/>
      <c r="K132" s="57">
        <v>1</v>
      </c>
    </row>
    <row r="133" spans="1:11" x14ac:dyDescent="0.25">
      <c r="A133" s="58">
        <v>130</v>
      </c>
      <c r="B133" s="63" t="s">
        <v>224</v>
      </c>
      <c r="C133" s="82" t="s">
        <v>214</v>
      </c>
      <c r="D133" s="64" t="s">
        <v>238</v>
      </c>
      <c r="E133" s="56">
        <v>7</v>
      </c>
      <c r="F133" s="56">
        <v>7</v>
      </c>
      <c r="H133" s="57"/>
      <c r="K133" s="57">
        <v>1</v>
      </c>
    </row>
    <row r="134" spans="1:11" x14ac:dyDescent="0.25">
      <c r="A134" s="58">
        <v>131</v>
      </c>
      <c r="B134" s="63" t="s">
        <v>224</v>
      </c>
      <c r="C134" s="82" t="s">
        <v>140</v>
      </c>
      <c r="D134" s="64" t="s">
        <v>238</v>
      </c>
      <c r="E134" s="56">
        <v>7</v>
      </c>
      <c r="F134" s="56">
        <v>7</v>
      </c>
      <c r="H134" s="57"/>
      <c r="K134" s="57">
        <v>1</v>
      </c>
    </row>
    <row r="135" spans="1:11" x14ac:dyDescent="0.25">
      <c r="A135" s="58">
        <v>132</v>
      </c>
      <c r="B135" s="63" t="s">
        <v>224</v>
      </c>
      <c r="C135" s="82" t="s">
        <v>215</v>
      </c>
      <c r="D135" s="64" t="s">
        <v>238</v>
      </c>
      <c r="E135" s="56">
        <v>7</v>
      </c>
      <c r="F135" s="56">
        <v>7</v>
      </c>
      <c r="H135" s="57"/>
      <c r="K135" s="57">
        <v>1</v>
      </c>
    </row>
    <row r="136" spans="1:11" x14ac:dyDescent="0.25">
      <c r="A136" s="58">
        <v>133</v>
      </c>
      <c r="B136" s="63" t="s">
        <v>224</v>
      </c>
      <c r="C136" s="82" t="s">
        <v>142</v>
      </c>
      <c r="D136" s="64" t="s">
        <v>238</v>
      </c>
      <c r="E136" s="56">
        <v>7</v>
      </c>
      <c r="F136" s="56">
        <v>7</v>
      </c>
      <c r="H136" s="57"/>
      <c r="K136" s="57">
        <v>1</v>
      </c>
    </row>
    <row r="137" spans="1:11" x14ac:dyDescent="0.25">
      <c r="A137" s="58">
        <v>134</v>
      </c>
      <c r="B137" s="63" t="s">
        <v>224</v>
      </c>
      <c r="C137" s="82" t="s">
        <v>216</v>
      </c>
      <c r="D137" s="64" t="s">
        <v>238</v>
      </c>
      <c r="E137" s="56">
        <v>7</v>
      </c>
      <c r="F137" s="56">
        <v>7</v>
      </c>
      <c r="H137" s="57"/>
      <c r="K137" s="57">
        <v>1</v>
      </c>
    </row>
    <row r="138" spans="1:11" x14ac:dyDescent="0.25">
      <c r="A138" s="58">
        <v>135</v>
      </c>
      <c r="B138" s="63" t="s">
        <v>224</v>
      </c>
      <c r="C138" s="82" t="s">
        <v>146</v>
      </c>
      <c r="D138" s="64" t="s">
        <v>238</v>
      </c>
      <c r="E138" s="56">
        <v>7</v>
      </c>
      <c r="F138" s="56">
        <v>7</v>
      </c>
      <c r="H138" s="57"/>
      <c r="K138" s="57">
        <v>1</v>
      </c>
    </row>
    <row r="139" spans="1:11" x14ac:dyDescent="0.25">
      <c r="A139" s="58">
        <v>136</v>
      </c>
      <c r="B139" s="63" t="s">
        <v>224</v>
      </c>
      <c r="C139" s="82" t="s">
        <v>149</v>
      </c>
      <c r="D139" s="64" t="s">
        <v>238</v>
      </c>
      <c r="E139" s="56">
        <v>7</v>
      </c>
      <c r="F139" s="56">
        <v>7</v>
      </c>
      <c r="H139" s="57"/>
      <c r="K139" s="57">
        <v>1</v>
      </c>
    </row>
    <row r="140" spans="1:11" x14ac:dyDescent="0.25">
      <c r="A140" s="58">
        <v>137</v>
      </c>
      <c r="B140" s="63" t="s">
        <v>224</v>
      </c>
      <c r="C140" s="82" t="s">
        <v>150</v>
      </c>
      <c r="D140" s="64" t="s">
        <v>238</v>
      </c>
      <c r="E140" s="56">
        <v>7</v>
      </c>
      <c r="F140" s="56">
        <v>7</v>
      </c>
      <c r="H140" s="57"/>
      <c r="K140" s="57">
        <v>1</v>
      </c>
    </row>
    <row r="141" spans="1:11" x14ac:dyDescent="0.25">
      <c r="A141" s="58">
        <v>138</v>
      </c>
      <c r="B141" s="63" t="s">
        <v>224</v>
      </c>
      <c r="C141" s="82" t="s">
        <v>217</v>
      </c>
      <c r="D141" s="64" t="s">
        <v>238</v>
      </c>
      <c r="E141" s="56">
        <v>7</v>
      </c>
      <c r="F141" s="56">
        <v>7</v>
      </c>
      <c r="H141" s="57"/>
      <c r="K141" s="57">
        <v>1</v>
      </c>
    </row>
    <row r="142" spans="1:11" x14ac:dyDescent="0.25">
      <c r="A142" s="58">
        <v>139</v>
      </c>
      <c r="B142" s="63" t="s">
        <v>224</v>
      </c>
      <c r="C142" s="82" t="s">
        <v>218</v>
      </c>
      <c r="D142" s="64" t="s">
        <v>238</v>
      </c>
      <c r="E142" s="56">
        <v>7</v>
      </c>
      <c r="F142" s="56">
        <v>7</v>
      </c>
      <c r="H142" s="57"/>
      <c r="K142" s="57">
        <v>1</v>
      </c>
    </row>
    <row r="143" spans="1:11" x14ac:dyDescent="0.25">
      <c r="A143" s="58">
        <v>140</v>
      </c>
      <c r="B143" s="63" t="s">
        <v>224</v>
      </c>
      <c r="C143" s="82" t="s">
        <v>152</v>
      </c>
      <c r="D143" s="64" t="s">
        <v>238</v>
      </c>
      <c r="E143" s="56">
        <v>7</v>
      </c>
      <c r="F143" s="56">
        <v>7</v>
      </c>
      <c r="H143" s="57"/>
      <c r="K143" s="57">
        <v>1</v>
      </c>
    </row>
    <row r="144" spans="1:11" x14ac:dyDescent="0.25">
      <c r="A144" s="58">
        <v>141</v>
      </c>
      <c r="B144" s="63" t="s">
        <v>224</v>
      </c>
      <c r="C144" s="82" t="s">
        <v>153</v>
      </c>
      <c r="D144" s="64" t="s">
        <v>238</v>
      </c>
      <c r="E144" s="56">
        <v>7</v>
      </c>
      <c r="F144" s="56">
        <v>7</v>
      </c>
      <c r="H144" s="57"/>
      <c r="K144" s="57">
        <v>1</v>
      </c>
    </row>
    <row r="145" spans="1:11" x14ac:dyDescent="0.25">
      <c r="A145" s="58">
        <v>142</v>
      </c>
      <c r="B145" s="63" t="s">
        <v>224</v>
      </c>
      <c r="C145" s="82" t="s">
        <v>154</v>
      </c>
      <c r="D145" s="64" t="s">
        <v>238</v>
      </c>
      <c r="E145" s="56">
        <v>7</v>
      </c>
      <c r="F145" s="56">
        <v>7</v>
      </c>
      <c r="H145" s="57"/>
      <c r="K145" s="57">
        <v>1</v>
      </c>
    </row>
    <row r="146" spans="1:11" x14ac:dyDescent="0.25">
      <c r="A146" s="58">
        <v>143</v>
      </c>
      <c r="B146" s="63" t="s">
        <v>224</v>
      </c>
      <c r="C146" s="82" t="s">
        <v>198</v>
      </c>
      <c r="D146" s="64" t="s">
        <v>238</v>
      </c>
      <c r="E146" s="56">
        <v>7</v>
      </c>
      <c r="F146" s="56">
        <v>7</v>
      </c>
      <c r="H146" s="57"/>
      <c r="K146" s="57">
        <v>1</v>
      </c>
    </row>
    <row r="147" spans="1:11" x14ac:dyDescent="0.25">
      <c r="A147" s="58">
        <v>144</v>
      </c>
      <c r="B147" s="63" t="s">
        <v>224</v>
      </c>
      <c r="C147" s="82" t="s">
        <v>161</v>
      </c>
      <c r="D147" s="64" t="s">
        <v>238</v>
      </c>
      <c r="E147" s="56">
        <v>7</v>
      </c>
      <c r="F147" s="56">
        <v>7</v>
      </c>
      <c r="H147" s="57"/>
      <c r="K147" s="57">
        <v>1</v>
      </c>
    </row>
    <row r="148" spans="1:11" x14ac:dyDescent="0.25">
      <c r="A148" s="58">
        <v>145</v>
      </c>
      <c r="B148" s="63" t="s">
        <v>224</v>
      </c>
      <c r="C148" s="82" t="s">
        <v>161</v>
      </c>
      <c r="D148" s="64" t="s">
        <v>238</v>
      </c>
      <c r="E148" s="56">
        <v>7</v>
      </c>
      <c r="F148" s="56">
        <v>7</v>
      </c>
      <c r="H148" s="57"/>
      <c r="K148" s="57">
        <v>1</v>
      </c>
    </row>
    <row r="149" spans="1:11" x14ac:dyDescent="0.25">
      <c r="A149" s="58">
        <v>146</v>
      </c>
      <c r="B149" s="63" t="s">
        <v>224</v>
      </c>
      <c r="C149" s="82" t="s">
        <v>219</v>
      </c>
      <c r="D149" s="64" t="s">
        <v>238</v>
      </c>
      <c r="E149" s="56">
        <v>7</v>
      </c>
      <c r="F149" s="56">
        <v>7</v>
      </c>
      <c r="H149" s="57"/>
      <c r="K149" s="57">
        <v>1</v>
      </c>
    </row>
    <row r="150" spans="1:11" x14ac:dyDescent="0.25">
      <c r="A150" s="58">
        <v>147</v>
      </c>
      <c r="B150" s="63" t="s">
        <v>224</v>
      </c>
      <c r="C150" s="82" t="s">
        <v>163</v>
      </c>
      <c r="D150" s="64" t="s">
        <v>238</v>
      </c>
      <c r="E150" s="56">
        <v>7</v>
      </c>
      <c r="F150" s="56">
        <v>7</v>
      </c>
      <c r="H150" s="57"/>
      <c r="K150" s="57">
        <v>1</v>
      </c>
    </row>
    <row r="151" spans="1:11" x14ac:dyDescent="0.25">
      <c r="A151" s="58">
        <v>148</v>
      </c>
      <c r="B151" s="63" t="s">
        <v>224</v>
      </c>
      <c r="C151" s="82" t="s">
        <v>164</v>
      </c>
      <c r="D151" s="64" t="s">
        <v>238</v>
      </c>
      <c r="E151" s="56">
        <v>7</v>
      </c>
      <c r="F151" s="56">
        <v>7</v>
      </c>
      <c r="H151" s="57"/>
      <c r="K151" s="57">
        <v>1</v>
      </c>
    </row>
    <row r="152" spans="1:11" x14ac:dyDescent="0.25">
      <c r="A152" s="58">
        <v>149</v>
      </c>
      <c r="B152" s="63" t="s">
        <v>224</v>
      </c>
      <c r="C152" s="82" t="s">
        <v>166</v>
      </c>
      <c r="D152" s="64" t="s">
        <v>238</v>
      </c>
      <c r="E152" s="56">
        <v>7</v>
      </c>
      <c r="F152" s="56">
        <v>7</v>
      </c>
      <c r="H152" s="57"/>
      <c r="K152" s="57">
        <v>1</v>
      </c>
    </row>
    <row r="153" spans="1:11" x14ac:dyDescent="0.25">
      <c r="A153" s="58">
        <v>150</v>
      </c>
      <c r="B153" s="63" t="s">
        <v>224</v>
      </c>
      <c r="C153" s="82" t="s">
        <v>166</v>
      </c>
      <c r="D153" s="64" t="s">
        <v>238</v>
      </c>
      <c r="E153" s="56">
        <v>7</v>
      </c>
      <c r="F153" s="56">
        <v>7</v>
      </c>
      <c r="H153" s="57"/>
      <c r="K153" s="57">
        <v>1</v>
      </c>
    </row>
    <row r="154" spans="1:11" x14ac:dyDescent="0.25">
      <c r="A154" s="58">
        <v>151</v>
      </c>
      <c r="B154" s="63" t="s">
        <v>224</v>
      </c>
      <c r="C154" s="82" t="s">
        <v>167</v>
      </c>
      <c r="D154" s="64" t="s">
        <v>238</v>
      </c>
      <c r="E154" s="56">
        <v>7</v>
      </c>
      <c r="F154" s="56">
        <v>7</v>
      </c>
      <c r="H154" s="57"/>
      <c r="K154" s="57">
        <v>1</v>
      </c>
    </row>
    <row r="155" spans="1:11" x14ac:dyDescent="0.25">
      <c r="A155" s="58">
        <v>152</v>
      </c>
      <c r="B155" s="63" t="s">
        <v>224</v>
      </c>
      <c r="C155" s="82" t="s">
        <v>169</v>
      </c>
      <c r="D155" s="64" t="s">
        <v>238</v>
      </c>
      <c r="E155" s="56">
        <v>7</v>
      </c>
      <c r="F155" s="56">
        <v>7</v>
      </c>
      <c r="H155" s="57"/>
      <c r="K155" s="57">
        <v>1</v>
      </c>
    </row>
    <row r="156" spans="1:11" x14ac:dyDescent="0.25">
      <c r="A156" s="58">
        <v>153</v>
      </c>
      <c r="B156" s="63" t="s">
        <v>224</v>
      </c>
      <c r="C156" s="82" t="s">
        <v>220</v>
      </c>
      <c r="D156" s="64" t="s">
        <v>238</v>
      </c>
      <c r="E156" s="56">
        <v>7</v>
      </c>
      <c r="F156" s="56">
        <v>7</v>
      </c>
      <c r="H156" s="57"/>
      <c r="K156" s="57">
        <v>1</v>
      </c>
    </row>
    <row r="157" spans="1:11" x14ac:dyDescent="0.25">
      <c r="A157" s="58">
        <v>154</v>
      </c>
      <c r="B157" s="63" t="s">
        <v>224</v>
      </c>
      <c r="C157" s="82" t="s">
        <v>221</v>
      </c>
      <c r="D157" s="64" t="s">
        <v>238</v>
      </c>
      <c r="E157" s="56">
        <v>7</v>
      </c>
      <c r="F157" s="56">
        <v>7</v>
      </c>
      <c r="H157" s="57"/>
      <c r="K157" s="57">
        <v>1</v>
      </c>
    </row>
    <row r="158" spans="1:11" x14ac:dyDescent="0.25">
      <c r="A158" s="58">
        <v>155</v>
      </c>
      <c r="B158" s="63" t="s">
        <v>224</v>
      </c>
      <c r="C158" s="82" t="s">
        <v>222</v>
      </c>
      <c r="D158" s="64" t="s">
        <v>238</v>
      </c>
      <c r="E158" s="56">
        <v>7</v>
      </c>
      <c r="F158" s="56">
        <v>7</v>
      </c>
      <c r="H158" s="57"/>
      <c r="K158" s="57">
        <v>1</v>
      </c>
    </row>
    <row r="159" spans="1:11" x14ac:dyDescent="0.25">
      <c r="A159" s="58">
        <v>156</v>
      </c>
      <c r="B159" s="63" t="s">
        <v>224</v>
      </c>
      <c r="C159" s="82" t="s">
        <v>223</v>
      </c>
      <c r="D159" s="64" t="s">
        <v>238</v>
      </c>
      <c r="E159" s="56">
        <v>7</v>
      </c>
      <c r="F159" s="56">
        <v>7</v>
      </c>
      <c r="H159" s="57"/>
      <c r="K159" s="57">
        <v>1</v>
      </c>
    </row>
    <row r="160" spans="1:11" x14ac:dyDescent="0.25">
      <c r="A160" s="58">
        <v>157</v>
      </c>
      <c r="B160" s="63" t="s">
        <v>224</v>
      </c>
      <c r="C160" s="82" t="s">
        <v>183</v>
      </c>
      <c r="D160" s="64" t="s">
        <v>238</v>
      </c>
      <c r="E160" s="56">
        <v>7</v>
      </c>
      <c r="F160" s="56">
        <v>7</v>
      </c>
      <c r="H160" s="57"/>
      <c r="K160" s="57">
        <v>1</v>
      </c>
    </row>
    <row r="161" spans="1:13" x14ac:dyDescent="0.25">
      <c r="A161" s="58">
        <v>158</v>
      </c>
      <c r="B161" s="63" t="s">
        <v>227</v>
      </c>
      <c r="C161" s="82" t="s">
        <v>225</v>
      </c>
      <c r="D161" s="64">
        <v>0.4</v>
      </c>
      <c r="E161" s="56">
        <v>0.4</v>
      </c>
      <c r="H161" s="57"/>
      <c r="K161" s="57">
        <f>E161</f>
        <v>0.4</v>
      </c>
    </row>
    <row r="162" spans="1:13" x14ac:dyDescent="0.25">
      <c r="A162" s="58">
        <v>159</v>
      </c>
      <c r="B162" s="63" t="s">
        <v>227</v>
      </c>
      <c r="C162" s="82" t="s">
        <v>226</v>
      </c>
      <c r="D162" s="64">
        <v>0.4</v>
      </c>
      <c r="E162" s="56">
        <v>0.4</v>
      </c>
      <c r="H162" s="57"/>
      <c r="K162" s="57">
        <f>E162</f>
        <v>0.4</v>
      </c>
    </row>
    <row r="163" spans="1:13" x14ac:dyDescent="0.25">
      <c r="A163" s="58">
        <v>160</v>
      </c>
      <c r="B163" s="63" t="s">
        <v>227</v>
      </c>
      <c r="C163" s="82" t="s">
        <v>183</v>
      </c>
      <c r="D163" s="64">
        <v>0.4</v>
      </c>
      <c r="E163" s="56">
        <v>0.4</v>
      </c>
      <c r="H163" s="57"/>
      <c r="K163" s="57">
        <f>E163</f>
        <v>0.4</v>
      </c>
    </row>
    <row r="164" spans="1:13" x14ac:dyDescent="0.25">
      <c r="A164" s="58">
        <v>161</v>
      </c>
      <c r="B164" s="60" t="s">
        <v>228</v>
      </c>
      <c r="C164" s="82" t="s">
        <v>231</v>
      </c>
      <c r="D164" s="60" t="s">
        <v>236</v>
      </c>
      <c r="E164" s="56">
        <v>45</v>
      </c>
      <c r="F164" s="56">
        <v>45</v>
      </c>
      <c r="G164" s="56">
        <v>3</v>
      </c>
      <c r="H164" s="87">
        <f>(E164+(E164-(2*G164*0.1)*(G164/0.3-1)))/2*(F164+(F164-(2*G164*0.1)*(G164/0.3-1)))/2*G164</f>
        <v>5367.869999999999</v>
      </c>
      <c r="I164" s="87">
        <f>0.75*(H164/0.15)/10000</f>
        <v>2.683935</v>
      </c>
      <c r="J164" s="57">
        <f>I164*2</f>
        <v>5.3678699999999999</v>
      </c>
      <c r="K164" s="57">
        <f>+I164+J164</f>
        <v>8.0518049999999999</v>
      </c>
    </row>
    <row r="165" spans="1:13" x14ac:dyDescent="0.25">
      <c r="A165" s="58">
        <v>162</v>
      </c>
      <c r="B165" s="60" t="s">
        <v>228</v>
      </c>
      <c r="C165" s="82" t="s">
        <v>231</v>
      </c>
      <c r="D165" s="60" t="s">
        <v>237</v>
      </c>
      <c r="E165" s="56">
        <v>45</v>
      </c>
      <c r="F165" s="56">
        <v>45</v>
      </c>
      <c r="G165" s="56">
        <v>4</v>
      </c>
      <c r="H165" s="87">
        <f>(E165+(E165-(2*G165*0.1)*(G165/0.3-1)))/2*(F165+(F165-(2*G165*0.1)*(G165/0.3-1)))/2*G165</f>
        <v>6421.3511111111102</v>
      </c>
      <c r="I165" s="87">
        <f>0.75*(H165/0.15)/10000</f>
        <v>3.2106755555555551</v>
      </c>
      <c r="J165" s="57">
        <f>I165*2</f>
        <v>6.4213511111111101</v>
      </c>
      <c r="K165" s="57">
        <f>+I165+J165</f>
        <v>9.6320266666666647</v>
      </c>
    </row>
    <row r="166" spans="1:13" x14ac:dyDescent="0.25">
      <c r="A166" s="58">
        <v>163</v>
      </c>
      <c r="B166" s="60" t="s">
        <v>228</v>
      </c>
      <c r="C166" s="82" t="s">
        <v>231</v>
      </c>
      <c r="D166" s="60" t="s">
        <v>185</v>
      </c>
      <c r="E166" s="56">
        <v>23</v>
      </c>
      <c r="F166" s="56">
        <v>23</v>
      </c>
      <c r="G166" s="56">
        <v>3</v>
      </c>
      <c r="H166" s="87">
        <f>(E166+(E166-(2*G166*0.1)*(G166/0.3-1)))/2*(F166+(F166-(2*G166*0.1)*(G166/0.3-1)))/2*G166</f>
        <v>1236.27</v>
      </c>
      <c r="I166" s="87">
        <f>0.75*(H166/0.15)/10000</f>
        <v>0.61813499999999999</v>
      </c>
      <c r="J166" s="57">
        <f>I166*2</f>
        <v>1.23627</v>
      </c>
      <c r="K166" s="57">
        <f>+I166+J166</f>
        <v>1.8544049999999999</v>
      </c>
    </row>
    <row r="167" spans="1:13" x14ac:dyDescent="0.25">
      <c r="A167" s="58">
        <v>164</v>
      </c>
      <c r="B167" s="60" t="s">
        <v>228</v>
      </c>
      <c r="C167" s="82" t="s">
        <v>231</v>
      </c>
      <c r="D167" s="60" t="s">
        <v>186</v>
      </c>
      <c r="E167" s="56">
        <v>30</v>
      </c>
      <c r="F167" s="56">
        <v>30</v>
      </c>
      <c r="G167" s="56">
        <v>3</v>
      </c>
      <c r="H167" s="87">
        <f>(E167+(E167-(2*G167*0.1)*(G167/0.3-1)))/2*(F167+(F167-(2*G167*0.1)*(G167/0.3-1)))/2*G167</f>
        <v>2235.8700000000003</v>
      </c>
      <c r="I167" s="87">
        <f>0.75*(H167/0.15)/10000</f>
        <v>1.1179350000000001</v>
      </c>
      <c r="J167" s="57">
        <f>I167*2</f>
        <v>2.2358700000000002</v>
      </c>
      <c r="K167" s="57">
        <f>+I167+J167</f>
        <v>3.3538050000000004</v>
      </c>
    </row>
    <row r="168" spans="1:13" x14ac:dyDescent="0.25">
      <c r="A168" s="58">
        <v>165</v>
      </c>
      <c r="B168" s="59" t="s">
        <v>229</v>
      </c>
      <c r="C168" s="82" t="s">
        <v>231</v>
      </c>
      <c r="D168" s="60" t="s">
        <v>236</v>
      </c>
      <c r="E168" s="56">
        <v>45</v>
      </c>
      <c r="F168" s="56">
        <v>45</v>
      </c>
      <c r="G168" s="56">
        <v>3</v>
      </c>
      <c r="H168" s="87">
        <f>(E168+(E168-(2*G168*0.1)*(G168/0.3-1)))/2*(F168+(F168-(2*G168*0.1)*(G168/0.3-1)))/2*G168</f>
        <v>5367.869999999999</v>
      </c>
      <c r="I168" s="87">
        <f>0.75*(H168/0.15)/10000</f>
        <v>2.683935</v>
      </c>
      <c r="J168" s="57">
        <f>I168*2</f>
        <v>5.3678699999999999</v>
      </c>
      <c r="K168" s="57">
        <f>+I168+J168</f>
        <v>8.0518049999999999</v>
      </c>
    </row>
    <row r="169" spans="1:13" ht="30" customHeight="1" x14ac:dyDescent="0.25">
      <c r="A169" s="58">
        <v>166</v>
      </c>
      <c r="B169" s="60" t="s">
        <v>230</v>
      </c>
      <c r="C169" s="82" t="s">
        <v>231</v>
      </c>
      <c r="D169" s="60" t="s">
        <v>232</v>
      </c>
      <c r="E169" s="56">
        <v>5</v>
      </c>
      <c r="F169" s="56">
        <v>5</v>
      </c>
      <c r="G169" s="56">
        <v>1</v>
      </c>
      <c r="H169" s="57" t="s">
        <v>272</v>
      </c>
      <c r="K169" s="94">
        <v>1</v>
      </c>
      <c r="L169" s="149" t="s">
        <v>275</v>
      </c>
    </row>
    <row r="170" spans="1:13" x14ac:dyDescent="0.25">
      <c r="A170" s="58">
        <v>167</v>
      </c>
      <c r="B170" s="59" t="s">
        <v>230</v>
      </c>
      <c r="C170" s="82" t="s">
        <v>231</v>
      </c>
      <c r="D170" s="59" t="s">
        <v>232</v>
      </c>
      <c r="E170" s="56">
        <v>5</v>
      </c>
      <c r="F170" s="56">
        <v>5</v>
      </c>
      <c r="G170" s="56">
        <v>1</v>
      </c>
      <c r="H170" s="57" t="s">
        <v>272</v>
      </c>
      <c r="K170" s="94">
        <v>1</v>
      </c>
      <c r="L170" s="150"/>
    </row>
    <row r="171" spans="1:13" ht="15" customHeight="1" x14ac:dyDescent="0.25">
      <c r="A171" s="58">
        <v>168</v>
      </c>
      <c r="B171" s="59" t="s">
        <v>233</v>
      </c>
      <c r="C171" s="83" t="s">
        <v>235</v>
      </c>
      <c r="D171" s="63" t="s">
        <v>248</v>
      </c>
      <c r="E171" s="56">
        <v>15</v>
      </c>
      <c r="F171" s="56">
        <f>E171*5</f>
        <v>75</v>
      </c>
      <c r="G171" s="56">
        <v>1.5</v>
      </c>
      <c r="H171" s="56">
        <v>7500</v>
      </c>
      <c r="I171" s="79">
        <f>2.7*(H171/0.15)/10000</f>
        <v>13.5</v>
      </c>
      <c r="K171" s="94">
        <v>2</v>
      </c>
      <c r="L171" s="150"/>
      <c r="M171" s="57" t="s">
        <v>274</v>
      </c>
    </row>
    <row r="172" spans="1:13" x14ac:dyDescent="0.25">
      <c r="A172" s="58">
        <v>169</v>
      </c>
      <c r="B172" s="59" t="s">
        <v>233</v>
      </c>
      <c r="C172" s="83" t="s">
        <v>235</v>
      </c>
      <c r="D172" s="63" t="s">
        <v>248</v>
      </c>
      <c r="E172" s="56">
        <v>15</v>
      </c>
      <c r="F172" s="56">
        <f>E172*5</f>
        <v>75</v>
      </c>
      <c r="G172" s="56">
        <v>1.5</v>
      </c>
      <c r="H172" s="56">
        <v>8750</v>
      </c>
      <c r="I172" s="79">
        <f>2.7*(H172/0.15)/10000</f>
        <v>15.750000000000004</v>
      </c>
      <c r="K172" s="94">
        <v>2</v>
      </c>
      <c r="L172" s="150"/>
      <c r="M172" s="57" t="s">
        <v>274</v>
      </c>
    </row>
    <row r="173" spans="1:13" x14ac:dyDescent="0.25">
      <c r="A173" s="58">
        <v>170</v>
      </c>
      <c r="B173" s="59" t="s">
        <v>233</v>
      </c>
      <c r="C173" s="83" t="s">
        <v>235</v>
      </c>
      <c r="D173" s="63" t="s">
        <v>248</v>
      </c>
      <c r="E173" s="56">
        <v>15</v>
      </c>
      <c r="F173" s="56">
        <f>E173*5</f>
        <v>75</v>
      </c>
      <c r="G173" s="56">
        <v>1.5</v>
      </c>
      <c r="H173" s="56">
        <v>7200</v>
      </c>
      <c r="I173" s="79">
        <f>2.7*(H173/0.15)/10000</f>
        <v>12.96</v>
      </c>
      <c r="K173" s="94">
        <v>2</v>
      </c>
      <c r="L173" s="150"/>
      <c r="M173" s="57" t="s">
        <v>274</v>
      </c>
    </row>
    <row r="174" spans="1:13" x14ac:dyDescent="0.25">
      <c r="A174" s="58">
        <v>171</v>
      </c>
      <c r="B174" s="60" t="s">
        <v>234</v>
      </c>
      <c r="C174" s="83" t="s">
        <v>235</v>
      </c>
      <c r="D174" s="63" t="s">
        <v>249</v>
      </c>
      <c r="E174" s="56">
        <v>25</v>
      </c>
      <c r="F174" s="56">
        <f>E174*5</f>
        <v>125</v>
      </c>
      <c r="G174" s="56">
        <v>2</v>
      </c>
      <c r="H174" s="56">
        <v>8700</v>
      </c>
      <c r="I174" s="79">
        <f>2.7*(H174/0.15)/10000</f>
        <v>15.66</v>
      </c>
      <c r="K174" s="94">
        <v>2</v>
      </c>
      <c r="L174" s="150"/>
      <c r="M174" s="57" t="s">
        <v>274</v>
      </c>
    </row>
    <row r="175" spans="1:13" ht="14.25" customHeight="1" x14ac:dyDescent="0.25">
      <c r="A175" s="58">
        <v>172</v>
      </c>
      <c r="B175" s="60" t="s">
        <v>234</v>
      </c>
      <c r="C175" s="83" t="s">
        <v>235</v>
      </c>
      <c r="D175" s="63" t="s">
        <v>250</v>
      </c>
      <c r="E175" s="56">
        <v>25</v>
      </c>
      <c r="F175" s="56">
        <f>E175*5</f>
        <v>125</v>
      </c>
      <c r="G175" s="56">
        <v>2</v>
      </c>
      <c r="H175" s="56">
        <v>9800</v>
      </c>
      <c r="I175" s="79">
        <f>2.7*(H175/0.15)/10000</f>
        <v>17.640000000000004</v>
      </c>
      <c r="K175" s="94">
        <v>2</v>
      </c>
      <c r="L175" s="150"/>
      <c r="M175" s="57" t="s">
        <v>274</v>
      </c>
    </row>
    <row r="176" spans="1:13" ht="15" hidden="1" customHeight="1" x14ac:dyDescent="0.25">
      <c r="A176" s="65"/>
      <c r="B176" s="65"/>
      <c r="C176" s="84"/>
      <c r="D176" s="65"/>
      <c r="E176" s="65"/>
      <c r="F176" s="65"/>
      <c r="G176" s="65"/>
      <c r="H176" s="78"/>
      <c r="K176" s="88"/>
      <c r="L176" s="151"/>
    </row>
    <row r="177" spans="8:11" x14ac:dyDescent="0.25">
      <c r="H177" s="57">
        <f>SUM(H4:H175)</f>
        <v>237159.01111111094</v>
      </c>
      <c r="I177" s="57">
        <f>SUM(I4:I175)</f>
        <v>173.11450555555555</v>
      </c>
      <c r="J177" s="57">
        <f>SUM(J4:J175)</f>
        <v>195.2090111111111</v>
      </c>
      <c r="K177" s="57">
        <f>SUM(K4:K175)</f>
        <v>372.0235166666663</v>
      </c>
    </row>
    <row r="178" spans="8:11" x14ac:dyDescent="0.25">
      <c r="H178" s="56">
        <f>H177/10000</f>
        <v>23.715901111111094</v>
      </c>
    </row>
  </sheetData>
  <mergeCells count="2">
    <mergeCell ref="L169:L176"/>
    <mergeCell ref="A1:K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9:Q22"/>
  <sheetViews>
    <sheetView workbookViewId="0">
      <selection activeCell="O22" sqref="O22"/>
    </sheetView>
  </sheetViews>
  <sheetFormatPr defaultRowHeight="15" x14ac:dyDescent="0.25"/>
  <sheetData>
    <row r="9" spans="11:17" x14ac:dyDescent="0.25">
      <c r="K9" t="s">
        <v>253</v>
      </c>
    </row>
    <row r="10" spans="11:17" x14ac:dyDescent="0.25">
      <c r="K10" t="s">
        <v>254</v>
      </c>
      <c r="L10" t="s">
        <v>255</v>
      </c>
      <c r="M10" t="s">
        <v>256</v>
      </c>
      <c r="N10" t="s">
        <v>257</v>
      </c>
      <c r="O10" t="s">
        <v>258</v>
      </c>
    </row>
    <row r="11" spans="11:17" x14ac:dyDescent="0.25">
      <c r="K11" t="s">
        <v>259</v>
      </c>
    </row>
    <row r="12" spans="11:17" x14ac:dyDescent="0.25">
      <c r="K12" t="s">
        <v>260</v>
      </c>
      <c r="L12">
        <f>I21</f>
        <v>23</v>
      </c>
      <c r="M12">
        <f>I22</f>
        <v>23</v>
      </c>
      <c r="N12">
        <f>I18*0.1</f>
        <v>0.30000000000000004</v>
      </c>
      <c r="O12">
        <f>N12*M12*L12</f>
        <v>158.70000000000002</v>
      </c>
      <c r="Q12">
        <f>L12-(2*I18*0.1)*(I18/0.3-1)</f>
        <v>17.600000000000001</v>
      </c>
    </row>
    <row r="13" spans="11:17" x14ac:dyDescent="0.25">
      <c r="K13" t="s">
        <v>261</v>
      </c>
      <c r="L13">
        <f>L12-(2*0.3)</f>
        <v>22.4</v>
      </c>
      <c r="M13">
        <f>M12-(2*0.3)</f>
        <v>22.4</v>
      </c>
      <c r="N13">
        <f t="shared" ref="N13:N21" si="0">N12</f>
        <v>0.30000000000000004</v>
      </c>
      <c r="O13">
        <f t="shared" ref="O13:O18" si="1">N13*M13*L13</f>
        <v>150.52799999999999</v>
      </c>
      <c r="Q13">
        <f t="shared" ref="Q13:Q21" si="2">L13-(2*I19*0.1)</f>
        <v>22.4</v>
      </c>
    </row>
    <row r="14" spans="11:17" x14ac:dyDescent="0.25">
      <c r="K14" t="s">
        <v>262</v>
      </c>
      <c r="L14">
        <f t="shared" ref="L14:M21" si="3">L13-(2*0.3)</f>
        <v>21.799999999999997</v>
      </c>
      <c r="M14">
        <f t="shared" si="3"/>
        <v>21.799999999999997</v>
      </c>
      <c r="N14">
        <f t="shared" si="0"/>
        <v>0.30000000000000004</v>
      </c>
      <c r="O14">
        <f t="shared" si="1"/>
        <v>142.57199999999997</v>
      </c>
      <c r="Q14">
        <f t="shared" si="2"/>
        <v>21.799999999999997</v>
      </c>
    </row>
    <row r="15" spans="11:17" x14ac:dyDescent="0.25">
      <c r="K15" t="s">
        <v>263</v>
      </c>
      <c r="L15">
        <f t="shared" si="3"/>
        <v>21.199999999999996</v>
      </c>
      <c r="M15">
        <f t="shared" si="3"/>
        <v>21.199999999999996</v>
      </c>
      <c r="N15">
        <f t="shared" si="0"/>
        <v>0.30000000000000004</v>
      </c>
      <c r="O15">
        <f t="shared" si="1"/>
        <v>134.83199999999997</v>
      </c>
      <c r="Q15">
        <f t="shared" si="2"/>
        <v>16.599999999999994</v>
      </c>
    </row>
    <row r="16" spans="11:17" x14ac:dyDescent="0.25">
      <c r="K16" t="s">
        <v>264</v>
      </c>
      <c r="L16">
        <f t="shared" si="3"/>
        <v>20.599999999999994</v>
      </c>
      <c r="M16">
        <f t="shared" si="3"/>
        <v>20.599999999999994</v>
      </c>
      <c r="N16">
        <f t="shared" si="0"/>
        <v>0.30000000000000004</v>
      </c>
      <c r="O16">
        <f t="shared" si="1"/>
        <v>127.30799999999994</v>
      </c>
      <c r="Q16">
        <f t="shared" si="2"/>
        <v>15.999999999999993</v>
      </c>
    </row>
    <row r="17" spans="9:17" x14ac:dyDescent="0.25">
      <c r="K17" t="s">
        <v>265</v>
      </c>
      <c r="L17">
        <f t="shared" si="3"/>
        <v>19.999999999999993</v>
      </c>
      <c r="M17">
        <f t="shared" si="3"/>
        <v>19.999999999999993</v>
      </c>
      <c r="N17">
        <f t="shared" si="0"/>
        <v>0.30000000000000004</v>
      </c>
      <c r="O17">
        <f t="shared" si="1"/>
        <v>119.99999999999994</v>
      </c>
      <c r="Q17">
        <f t="shared" si="2"/>
        <v>19.999999999999993</v>
      </c>
    </row>
    <row r="18" spans="9:17" x14ac:dyDescent="0.25">
      <c r="I18">
        <v>3</v>
      </c>
      <c r="K18" t="s">
        <v>266</v>
      </c>
      <c r="L18">
        <f t="shared" si="3"/>
        <v>19.399999999999991</v>
      </c>
      <c r="M18">
        <f t="shared" si="3"/>
        <v>19.399999999999991</v>
      </c>
      <c r="N18">
        <f t="shared" si="0"/>
        <v>0.30000000000000004</v>
      </c>
      <c r="O18">
        <f t="shared" si="1"/>
        <v>112.90799999999992</v>
      </c>
      <c r="Q18">
        <f t="shared" si="2"/>
        <v>19.399999999999991</v>
      </c>
    </row>
    <row r="19" spans="9:17" x14ac:dyDescent="0.25">
      <c r="K19" t="s">
        <v>267</v>
      </c>
      <c r="L19">
        <f t="shared" si="3"/>
        <v>18.79999999999999</v>
      </c>
      <c r="M19">
        <f t="shared" si="3"/>
        <v>18.79999999999999</v>
      </c>
      <c r="N19">
        <f t="shared" si="0"/>
        <v>0.30000000000000004</v>
      </c>
      <c r="O19">
        <f>N19*M19*L19</f>
        <v>106.03199999999991</v>
      </c>
      <c r="Q19">
        <f t="shared" si="2"/>
        <v>18.79999999999999</v>
      </c>
    </row>
    <row r="20" spans="9:17" x14ac:dyDescent="0.25">
      <c r="K20" t="s">
        <v>268</v>
      </c>
      <c r="L20">
        <f t="shared" si="3"/>
        <v>18.199999999999989</v>
      </c>
      <c r="M20">
        <f t="shared" si="3"/>
        <v>18.199999999999989</v>
      </c>
      <c r="N20">
        <f t="shared" si="0"/>
        <v>0.30000000000000004</v>
      </c>
      <c r="O20">
        <f>N20*M20*L20</f>
        <v>99.371999999999886</v>
      </c>
      <c r="Q20">
        <f t="shared" si="2"/>
        <v>18.199999999999989</v>
      </c>
    </row>
    <row r="21" spans="9:17" x14ac:dyDescent="0.25">
      <c r="I21">
        <v>23</v>
      </c>
      <c r="K21" t="s">
        <v>269</v>
      </c>
      <c r="L21">
        <f t="shared" si="3"/>
        <v>17.599999999999987</v>
      </c>
      <c r="M21">
        <f t="shared" si="3"/>
        <v>17.599999999999987</v>
      </c>
      <c r="N21">
        <f t="shared" si="0"/>
        <v>0.30000000000000004</v>
      </c>
      <c r="O21">
        <f>N21*M21*L21</f>
        <v>92.927999999999869</v>
      </c>
      <c r="Q21">
        <f t="shared" si="2"/>
        <v>17.599999999999987</v>
      </c>
    </row>
    <row r="22" spans="9:17" x14ac:dyDescent="0.25">
      <c r="I22">
        <v>23</v>
      </c>
      <c r="K22" t="s">
        <v>270</v>
      </c>
      <c r="O22">
        <f>SUM(O12:O21)</f>
        <v>1245.1799999999994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e-DPR</vt:lpstr>
      <vt:lpstr>NREGA Data</vt:lpstr>
      <vt:lpstr>Calculation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user</cp:lastModifiedBy>
  <cp:lastPrinted>2020-09-09T10:56:44Z</cp:lastPrinted>
  <dcterms:created xsi:type="dcterms:W3CDTF">2020-04-15T08:21:33Z</dcterms:created>
  <dcterms:modified xsi:type="dcterms:W3CDTF">2021-10-29T19:47:41Z</dcterms:modified>
</cp:coreProperties>
</file>