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20415" windowHeight="10920"/>
  </bookViews>
  <sheets>
    <sheet name="Sheet1" sheetId="1" r:id="rId1"/>
    <sheet name="Sheet3" sheetId="3" r:id="rId2"/>
    <sheet name="Sheet2" sheetId="4" r:id="rId3"/>
    <sheet name="Sheet4" sheetId="5" r:id="rId4"/>
  </sheets>
  <definedNames>
    <definedName name="_xlnm._FilterDatabase" localSheetId="0" hidden="1">Sheet1!$B$72:$M$277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4" i="1"/>
  <c r="H273"/>
  <c r="H270"/>
  <c r="H269"/>
  <c r="H268"/>
  <c r="H267"/>
  <c r="H266"/>
  <c r="H265"/>
  <c r="H241"/>
  <c r="H226"/>
  <c r="H231"/>
  <c r="G272"/>
  <c r="H272" s="1"/>
  <c r="G277"/>
  <c r="H277" s="1"/>
  <c r="H203"/>
  <c r="H202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60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53"/>
  <c r="H157"/>
  <c r="H73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G154"/>
  <c r="H154" s="1"/>
  <c r="G155"/>
  <c r="H155" s="1"/>
  <c r="G156"/>
  <c r="H156" s="1"/>
  <c r="G157"/>
  <c r="G158"/>
  <c r="H158" s="1"/>
  <c r="G159"/>
  <c r="H159" s="1"/>
  <c r="G145"/>
  <c r="H145" s="1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0"/>
  <c r="H239"/>
  <c r="H238"/>
  <c r="H237"/>
  <c r="H236"/>
  <c r="H235"/>
  <c r="H234"/>
  <c r="H233"/>
  <c r="H232"/>
  <c r="H229"/>
  <c r="H228"/>
  <c r="H227"/>
  <c r="H225"/>
  <c r="H224"/>
  <c r="H230"/>
  <c r="H213"/>
  <c r="H205"/>
  <c r="D24"/>
  <c r="D23"/>
  <c r="D21"/>
  <c r="H223"/>
  <c r="H222"/>
  <c r="H221"/>
  <c r="H220"/>
  <c r="H219"/>
  <c r="H218"/>
  <c r="H217"/>
  <c r="H216"/>
  <c r="H215"/>
  <c r="H214"/>
  <c r="H212"/>
  <c r="H211"/>
  <c r="H210"/>
  <c r="H209"/>
  <c r="H208"/>
  <c r="H207"/>
  <c r="H206"/>
  <c r="H204"/>
  <c r="I14" i="3"/>
  <c r="P25" i="5"/>
  <c r="P26"/>
  <c r="P27"/>
  <c r="P28"/>
  <c r="P4"/>
  <c r="P5"/>
  <c r="P6"/>
  <c r="P7"/>
  <c r="O52"/>
  <c r="N52"/>
  <c r="M52"/>
  <c r="L52"/>
  <c r="K52"/>
  <c r="J52"/>
  <c r="I52"/>
  <c r="H52"/>
  <c r="G52"/>
  <c r="F52"/>
  <c r="E52"/>
  <c r="D52"/>
  <c r="C52"/>
  <c r="P51"/>
  <c r="P49"/>
  <c r="P47"/>
  <c r="P45"/>
  <c r="P43"/>
  <c r="P41"/>
  <c r="P39"/>
  <c r="P37"/>
  <c r="P35"/>
  <c r="P33"/>
  <c r="P31"/>
  <c r="P29"/>
  <c r="P24"/>
  <c r="P9"/>
  <c r="P19"/>
  <c r="P18"/>
  <c r="P17"/>
  <c r="P16"/>
  <c r="P15"/>
  <c r="P14"/>
  <c r="P13"/>
  <c r="P12"/>
  <c r="P11"/>
  <c r="P10"/>
  <c r="P8"/>
  <c r="P3"/>
  <c r="P20" s="1"/>
  <c r="C20"/>
  <c r="D20"/>
  <c r="E20"/>
  <c r="F20"/>
  <c r="G20"/>
  <c r="H20"/>
  <c r="I20"/>
  <c r="J20"/>
  <c r="K20"/>
  <c r="L20"/>
  <c r="M20"/>
  <c r="N20"/>
  <c r="O20"/>
  <c r="K3" i="4"/>
  <c r="K4"/>
  <c r="Q4"/>
  <c r="Q6"/>
  <c r="Q7"/>
  <c r="Q8"/>
  <c r="Q9"/>
  <c r="Q10"/>
  <c r="Q11"/>
  <c r="Q12"/>
  <c r="Q13"/>
  <c r="Q14"/>
  <c r="Q15"/>
  <c r="Q16"/>
  <c r="Q17"/>
  <c r="Q5"/>
  <c r="N4"/>
  <c r="N6"/>
  <c r="N7"/>
  <c r="N8"/>
  <c r="N9"/>
  <c r="N10"/>
  <c r="N11"/>
  <c r="N12"/>
  <c r="N13"/>
  <c r="N14"/>
  <c r="N15"/>
  <c r="N16"/>
  <c r="N17"/>
  <c r="N5"/>
  <c r="K6"/>
  <c r="K8"/>
  <c r="K10"/>
  <c r="K12"/>
  <c r="K14"/>
  <c r="K16"/>
  <c r="I5"/>
  <c r="K5" s="1"/>
  <c r="I7"/>
  <c r="K7" s="1"/>
  <c r="I8"/>
  <c r="I9"/>
  <c r="K9" s="1"/>
  <c r="I10"/>
  <c r="I11"/>
  <c r="K11" s="1"/>
  <c r="I12"/>
  <c r="I13"/>
  <c r="K13" s="1"/>
  <c r="I14"/>
  <c r="I15"/>
  <c r="K15" s="1"/>
  <c r="I16"/>
  <c r="I17"/>
  <c r="K17" s="1"/>
  <c r="J6"/>
  <c r="G6"/>
  <c r="J5"/>
  <c r="J7"/>
  <c r="J8"/>
  <c r="J9"/>
  <c r="J10"/>
  <c r="J11"/>
  <c r="J12"/>
  <c r="J13"/>
  <c r="J14"/>
  <c r="J15"/>
  <c r="J16"/>
  <c r="J17"/>
  <c r="J4"/>
  <c r="I3"/>
  <c r="P52" i="5" l="1"/>
  <c r="Q18" i="4"/>
  <c r="N18"/>
  <c r="K18"/>
  <c r="I18"/>
  <c r="J18"/>
</calcChain>
</file>

<file path=xl/sharedStrings.xml><?xml version="1.0" encoding="utf-8"?>
<sst xmlns="http://schemas.openxmlformats.org/spreadsheetml/2006/main" count="1271" uniqueCount="667">
  <si>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</si>
  <si>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</si>
  <si>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</si>
  <si>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</si>
  <si>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</si>
  <si>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</si>
  <si>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</si>
  <si>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</si>
  <si>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</si>
  <si>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</si>
  <si>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</si>
  <si>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</si>
  <si>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</si>
  <si>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</si>
  <si>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</si>
  <si>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</si>
  <si>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</si>
  <si>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</si>
  <si>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</si>
  <si>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</si>
  <si>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</si>
  <si>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</si>
  <si>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</si>
  <si>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</si>
  <si>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</si>
  <si>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</si>
  <si>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</si>
  <si>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</si>
  <si>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</si>
  <si>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</si>
  <si>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</si>
  <si>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</si>
  <si>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</si>
  <si>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</si>
  <si>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</si>
  <si>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</si>
  <si>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</si>
  <si>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</si>
  <si>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</si>
  <si>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</si>
  <si>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</si>
  <si>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</si>
  <si>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</si>
  <si>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</si>
  <si>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</si>
  <si>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</si>
  <si>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</si>
  <si>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</si>
  <si>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</si>
  <si>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CHHATTISGARH District : DHAMTARI Block : MAGARLOD Panchayat : BIRJHULI</t>
  </si>
  <si>
    <t>As on 17-04-2020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</si>
  <si>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</si>
  <si>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</si>
  <si>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</si>
  <si>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</si>
  <si>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</si>
  <si>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</si>
  <si>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</si>
  <si>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</si>
  <si>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</si>
  <si>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</si>
  <si>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</si>
  <si>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</si>
  <si>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</si>
  <si>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</si>
  <si>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</si>
  <si>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</si>
  <si>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</si>
  <si>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</si>
  <si>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</si>
  <si>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</si>
  <si>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</si>
  <si>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</si>
  <si>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</si>
  <si>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</si>
  <si>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</si>
  <si>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</si>
  <si>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</si>
  <si>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</si>
  <si>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</si>
  <si>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</si>
  <si>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</si>
  <si>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</si>
  <si>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</si>
  <si>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</si>
  <si>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</si>
  <si>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</si>
  <si>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</si>
  <si>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</si>
  <si>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</si>
  <si>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</si>
  <si>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</si>
  <si>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</si>
  <si>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</si>
  <si>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</si>
  <si>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</si>
  <si>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</si>
  <si>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</si>
  <si>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</si>
  <si>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</si>
  <si>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</si>
  <si>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</si>
  <si>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</si>
  <si>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</si>
  <si>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</si>
  <si>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</si>
  <si>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</si>
  <si>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</si>
  <si>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</si>
  <si>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</si>
  <si>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</si>
  <si>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</si>
  <si>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</si>
  <si>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</si>
  <si>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</si>
  <si>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</si>
  <si>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</si>
  <si>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</si>
  <si>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</si>
  <si>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</si>
  <si>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</si>
  <si>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</si>
  <si>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iapk;r dk uke</t>
  </si>
  <si>
    <t>dzekad</t>
  </si>
  <si>
    <t>futh</t>
  </si>
  <si>
    <t xml:space="preserve"> 'kkldh;</t>
  </si>
  <si>
    <t>cM+sxkSjh</t>
  </si>
  <si>
    <t>ckxM+ksxjh</t>
  </si>
  <si>
    <t>HkksFkk</t>
  </si>
  <si>
    <t>pkoM+h</t>
  </si>
  <si>
    <t>&lt;sM+dksgdk</t>
  </si>
  <si>
    <t>M+ksdyk</t>
  </si>
  <si>
    <t>xkM+kxkSjh</t>
  </si>
  <si>
    <t>dgkM+xksanh</t>
  </si>
  <si>
    <t>dkVkxkao</t>
  </si>
  <si>
    <t>dlkogh</t>
  </si>
  <si>
    <t>e;kuk</t>
  </si>
  <si>
    <t>ljk/kquokxkao</t>
  </si>
  <si>
    <t>tsijk</t>
  </si>
  <si>
    <t>2019-20</t>
  </si>
  <si>
    <t>2020-21</t>
  </si>
  <si>
    <t>2021-22</t>
  </si>
  <si>
    <t>ukyk</t>
  </si>
  <si>
    <t>futh ;ksx</t>
  </si>
  <si>
    <t xml:space="preserve"> 'kkldh; ;ksx</t>
  </si>
  <si>
    <t>Total</t>
  </si>
  <si>
    <t>Mcjh</t>
  </si>
  <si>
    <t>,y-ch-,l-</t>
  </si>
  <si>
    <t>xgjhdj.k</t>
  </si>
  <si>
    <t>rkykc</t>
  </si>
  <si>
    <t>o`{kkjksi.k</t>
  </si>
  <si>
    <t>lh-lh-Vh-</t>
  </si>
  <si>
    <t>Hkwfe lq/kkj</t>
  </si>
  <si>
    <t xml:space="preserve"> 'ksM</t>
  </si>
  <si>
    <t>psd Mse</t>
  </si>
  <si>
    <t>xzsfc;u</t>
  </si>
  <si>
    <t>cz'k gqM</t>
  </si>
  <si>
    <t>xyh Iyx</t>
  </si>
  <si>
    <t>fdysikj</t>
  </si>
  <si>
    <t>dfjgk</t>
  </si>
  <si>
    <t>gkjkMqyk</t>
  </si>
  <si>
    <t>Vgdkikj</t>
  </si>
  <si>
    <t>5 izfr'kr ekMy</t>
  </si>
  <si>
    <t>,y-ch-lh-Vh-</t>
  </si>
  <si>
    <t>vFkaMse</t>
  </si>
  <si>
    <t>,y-ch-,l=Mh--</t>
  </si>
  <si>
    <t>4G2G5F1m</t>
  </si>
  <si>
    <t>Kanker</t>
  </si>
  <si>
    <t>Charama</t>
  </si>
  <si>
    <t>डबरी निर्माण (Farm Pond)</t>
  </si>
  <si>
    <t>डबरी/तालाब गहरीकरण (Deepening of Pond)</t>
  </si>
  <si>
    <t>मतस्य पालन हेतु तालाब निर्माण</t>
  </si>
  <si>
    <t>भुमि सुधार (Land Dev.)</t>
  </si>
  <si>
    <t>लूज बोल्डर चेक (LBS)</t>
  </si>
  <si>
    <t>गेबियन संरचना (Gabion)</t>
  </si>
  <si>
    <t>लिफ्ट सिँचाई (Lift Irrigation)</t>
  </si>
  <si>
    <t>e DPR of Mayana GP, Kanker, Chhattisgarh</t>
  </si>
  <si>
    <t>Mayana</t>
  </si>
  <si>
    <t>25 nos</t>
  </si>
  <si>
    <t>53 nos</t>
  </si>
  <si>
    <t>8 nos</t>
  </si>
  <si>
    <t>cdjh 'ksM</t>
  </si>
  <si>
    <t>eqxhZ 'ksM</t>
  </si>
  <si>
    <t>ukMsi</t>
  </si>
  <si>
    <t>30x30x3</t>
  </si>
  <si>
    <t>3.60x2.40</t>
  </si>
  <si>
    <t>3.60x1.50x0.75</t>
  </si>
  <si>
    <t>modal gothan</t>
  </si>
  <si>
    <t>Bkdqj nkbZ rkykc es xgjhdj.k dk;Z [kmn.M ikjk [kSjokgh</t>
  </si>
  <si>
    <t xml:space="preserve">          अन्य :</t>
  </si>
  <si>
    <t>मिट्टी गली प्लग (Eaarthen Guly Plug)</t>
  </si>
  <si>
    <t>60x60x3</t>
  </si>
  <si>
    <t>500x2x1</t>
  </si>
  <si>
    <t>40x50x3</t>
  </si>
  <si>
    <t>50x40x3</t>
  </si>
  <si>
    <t>231 Households</t>
  </si>
  <si>
    <t>No Nala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</si>
  <si>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</si>
  <si>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</si>
  <si>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</si>
  <si>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</si>
  <si>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</si>
  <si>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N20º40.3919</t>
  </si>
  <si>
    <t>E081º30.2241</t>
  </si>
  <si>
    <t>N20º24.622</t>
  </si>
  <si>
    <t>E081º18.632</t>
  </si>
  <si>
    <t>N20º40.6558</t>
  </si>
  <si>
    <t>E081º29.5818</t>
  </si>
  <si>
    <t>N20º40.6545</t>
  </si>
  <si>
    <t>E081º29.5828</t>
  </si>
  <si>
    <t>N20º41.2544</t>
  </si>
  <si>
    <t>E081º31.2358</t>
  </si>
  <si>
    <t>N20º40.3907</t>
  </si>
  <si>
    <t>E081º30.0912</t>
  </si>
  <si>
    <t>N20º41.4642</t>
  </si>
  <si>
    <t>E081º28.784</t>
  </si>
  <si>
    <t>N20º41.441</t>
  </si>
  <si>
    <t>E081º31.0199</t>
  </si>
  <si>
    <t>N20º24.988'</t>
  </si>
  <si>
    <t>E081º18.393'</t>
  </si>
  <si>
    <t>N20º24.998'</t>
  </si>
  <si>
    <t>E081º18.398'</t>
  </si>
  <si>
    <t>N20º25.003'</t>
  </si>
  <si>
    <t>E081º18.389'</t>
  </si>
  <si>
    <t>N20º24.042'</t>
  </si>
  <si>
    <t>E081º18.352'</t>
  </si>
  <si>
    <t>E081º18.388'</t>
  </si>
  <si>
    <t>N20º25.317'</t>
  </si>
  <si>
    <t>E081º17.050'</t>
  </si>
  <si>
    <t>N20º25.001'</t>
  </si>
  <si>
    <t>E081º18.379'</t>
  </si>
  <si>
    <t>N20º24.032'</t>
  </si>
  <si>
    <t>E081º18.349'</t>
  </si>
  <si>
    <t>N20º24.943'</t>
  </si>
  <si>
    <t>E081º18.382'</t>
  </si>
  <si>
    <t>N20º24.888'</t>
  </si>
  <si>
    <t>E081º18.383'</t>
  </si>
  <si>
    <t>E081º18.390'</t>
  </si>
  <si>
    <t>N20º41.458</t>
  </si>
  <si>
    <t>E081º28.8005</t>
  </si>
  <si>
    <t>N20º41.4112</t>
  </si>
  <si>
    <t>E081º28.5215</t>
  </si>
  <si>
    <t>N20º25.310'</t>
  </si>
  <si>
    <t>E081º17.040'</t>
  </si>
  <si>
    <t>N20º25.011'</t>
  </si>
  <si>
    <t>N20º24.022'</t>
  </si>
  <si>
    <t>E081º18.329'</t>
  </si>
  <si>
    <t>N20º24.933'</t>
  </si>
  <si>
    <t>E081º18.362'</t>
  </si>
  <si>
    <t>N20º24.898'</t>
  </si>
  <si>
    <t>N20º24.978'</t>
  </si>
  <si>
    <t>E081º18.380'</t>
  </si>
  <si>
    <t>N20º41.468</t>
  </si>
  <si>
    <t>E081º28.8000</t>
  </si>
  <si>
    <t>N20º41.4102</t>
  </si>
  <si>
    <t>E081º28.5210</t>
  </si>
  <si>
    <t>N20º40.39036</t>
  </si>
  <si>
    <t>E081º300922</t>
  </si>
  <si>
    <t>N20º41.337'</t>
  </si>
  <si>
    <t>E081º300.69'</t>
  </si>
  <si>
    <t>N20º41.435'</t>
  </si>
  <si>
    <t>E081º300.300'</t>
  </si>
  <si>
    <t>N20º24.100'</t>
  </si>
  <si>
    <t>E081º18.454'</t>
  </si>
  <si>
    <t>N20º23.904'</t>
  </si>
  <si>
    <t>E081º18.579'</t>
  </si>
  <si>
    <t>N20º40.966'</t>
  </si>
  <si>
    <t>E081º30.4174'</t>
  </si>
  <si>
    <t>N20º41.347'</t>
  </si>
  <si>
    <t>E081º300.59'</t>
  </si>
  <si>
    <t>N20º41.445'</t>
  </si>
  <si>
    <t>E081º300.305'</t>
  </si>
  <si>
    <t>N20º24.513'</t>
  </si>
  <si>
    <t>E081º18.080'</t>
  </si>
  <si>
    <t>N20º24.176'</t>
  </si>
  <si>
    <t>E081º18.040'</t>
  </si>
  <si>
    <t>N20º23.985'</t>
  </si>
  <si>
    <t>E081º17.912'</t>
  </si>
  <si>
    <t>N20º24.694'</t>
  </si>
  <si>
    <t>E081º18.736'</t>
  </si>
  <si>
    <t>N20º23.887'</t>
  </si>
  <si>
    <t>E081º18.432'</t>
  </si>
  <si>
    <t>N20º24.158'</t>
  </si>
  <si>
    <t>E081º18.609'</t>
  </si>
  <si>
    <t>N20º24.399'</t>
  </si>
  <si>
    <t>E081º19.065'</t>
  </si>
  <si>
    <t>N20º24.361'</t>
  </si>
  <si>
    <t>E081º18.266'</t>
  </si>
  <si>
    <t>N20º24.606'</t>
  </si>
  <si>
    <t>E081º18.541'</t>
  </si>
  <si>
    <t>N20º24.622'</t>
  </si>
  <si>
    <t>E081º18.632'</t>
  </si>
  <si>
    <t>N20º25.440'</t>
  </si>
  <si>
    <t>E081º17.004'</t>
  </si>
  <si>
    <t>N20º25.340'</t>
  </si>
  <si>
    <t>E081º17.023'</t>
  </si>
  <si>
    <t>N20º24.979'</t>
  </si>
  <si>
    <t>E081º18.404'</t>
  </si>
  <si>
    <t>N20º25.540'</t>
  </si>
  <si>
    <t>E081º17.014'</t>
  </si>
  <si>
    <t>E081º17.013'</t>
  </si>
  <si>
    <t>N20º25.500'</t>
  </si>
  <si>
    <t>E081º17.052'</t>
  </si>
  <si>
    <t>N20º25.510'</t>
  </si>
  <si>
    <t>E081º17.068'</t>
  </si>
  <si>
    <t>N20º24.975'</t>
  </si>
  <si>
    <t>E081º18.385'</t>
  </si>
  <si>
    <t>N20º24.970'</t>
  </si>
  <si>
    <t>E081º18.497'</t>
  </si>
  <si>
    <t>N20º25.174'</t>
  </si>
  <si>
    <t>E081º18.158'</t>
  </si>
  <si>
    <t>N20º24.987'</t>
  </si>
  <si>
    <t>E081º18.396'</t>
  </si>
  <si>
    <t>N20º24.985'</t>
  </si>
  <si>
    <t>E081º18.395'</t>
  </si>
  <si>
    <t>N20º24.976'</t>
  </si>
  <si>
    <t>E081º18.403'</t>
  </si>
  <si>
    <t>N20º24.980'</t>
  </si>
  <si>
    <t>E081º18.406'</t>
  </si>
  <si>
    <t>N20º25.449'</t>
  </si>
  <si>
    <t>E081º17.553'</t>
  </si>
  <si>
    <t>E081º18.054'</t>
  </si>
  <si>
    <t>N20º24.966'</t>
  </si>
  <si>
    <t>E081º18.303'</t>
  </si>
  <si>
    <t>E081º18.400'</t>
  </si>
  <si>
    <t>N20º25.439'</t>
  </si>
  <si>
    <t>E081º17.543'</t>
  </si>
  <si>
    <t>N20º24.045'</t>
  </si>
  <si>
    <t>E081º18.608'</t>
  </si>
  <si>
    <t>N20º41.0136</t>
  </si>
  <si>
    <t>E081º30.516</t>
  </si>
  <si>
    <t>N20º23.720'</t>
  </si>
  <si>
    <t>E081º18.119'</t>
  </si>
  <si>
    <t>N20º25.525'</t>
  </si>
  <si>
    <t>E081º17.010'</t>
  </si>
  <si>
    <t>N20º25.437'</t>
  </si>
  <si>
    <t>E081º17.542'</t>
  </si>
  <si>
    <t>N20º41.0245'</t>
  </si>
  <si>
    <t>E081º30.8135'</t>
  </si>
  <si>
    <t>N20º41.1471'</t>
  </si>
  <si>
    <t>E081º30.4218'</t>
  </si>
  <si>
    <t>N20º23.829'</t>
  </si>
  <si>
    <t>E081º18.133'</t>
  </si>
  <si>
    <t>N20º41.1431'</t>
  </si>
  <si>
    <t>E081º30.4211'</t>
  </si>
  <si>
    <t>N20º23.820'</t>
  </si>
  <si>
    <t>E081º18.129'</t>
  </si>
  <si>
    <t>N20º25.535'</t>
  </si>
  <si>
    <t>E081º17.016'</t>
  </si>
  <si>
    <t>N20º25.447'</t>
  </si>
  <si>
    <t>E081º17.552'</t>
  </si>
  <si>
    <t>N20º25.448'</t>
  </si>
  <si>
    <t>E081º17.550'</t>
  </si>
  <si>
    <t>N20º25.458'</t>
  </si>
  <si>
    <t>E081º17.545'</t>
  </si>
  <si>
    <t>N20º25.441'</t>
  </si>
  <si>
    <t>E081º18.18.124'</t>
  </si>
  <si>
    <t>N20º24.939'</t>
  </si>
  <si>
    <t>E081º18.323'</t>
  </si>
  <si>
    <t>N20º26.430'</t>
  </si>
  <si>
    <t>E081º18.468'</t>
  </si>
  <si>
    <t>N20º25.436'</t>
  </si>
  <si>
    <t>E081º18.003'</t>
  </si>
  <si>
    <t>N20º25.434'</t>
  </si>
  <si>
    <t>E081º18.006'</t>
  </si>
  <si>
    <t>N20º25.423'</t>
  </si>
  <si>
    <t>E081º17.797'</t>
  </si>
  <si>
    <t>E081º17.795'</t>
  </si>
  <si>
    <t>E081º17.794'</t>
  </si>
  <si>
    <t>E081º17.467'</t>
  </si>
  <si>
    <t>N20º25.420'</t>
  </si>
  <si>
    <t>E081º17.637'</t>
  </si>
  <si>
    <t>E081º17.686'</t>
  </si>
  <si>
    <t>N20º25.350'</t>
  </si>
  <si>
    <t>E081º17.704'</t>
  </si>
  <si>
    <t>N20º25.321'</t>
  </si>
  <si>
    <t>E081º17.798'</t>
  </si>
  <si>
    <t>N20º25.346'</t>
  </si>
  <si>
    <t>E081º17.707'</t>
  </si>
  <si>
    <t>N20º25.325'</t>
  </si>
  <si>
    <t>N20º24.220'</t>
  </si>
  <si>
    <t>E081º18.654'</t>
  </si>
  <si>
    <t>N20º25.318'</t>
  </si>
  <si>
    <t>E081º17.769'</t>
  </si>
  <si>
    <t>N20º25.315'</t>
  </si>
  <si>
    <t>E081º17.766'</t>
  </si>
  <si>
    <t>20'25.318'</t>
  </si>
  <si>
    <t>E08117.769'</t>
  </si>
  <si>
    <t>N20º25.303'</t>
  </si>
  <si>
    <t>E081º17.745'</t>
  </si>
  <si>
    <t>E081º17'746'</t>
  </si>
  <si>
    <t>N20º24.725'</t>
  </si>
  <si>
    <t>E081º17.749'</t>
  </si>
  <si>
    <t>N20º24'729'</t>
  </si>
  <si>
    <t>E081º17.744'</t>
  </si>
  <si>
    <t>N20º24.726'</t>
  </si>
  <si>
    <t>E081º17.746'</t>
  </si>
  <si>
    <t>E081º17.748'</t>
  </si>
  <si>
    <t>N20º24.266'</t>
  </si>
  <si>
    <t>E081º18.122'</t>
  </si>
  <si>
    <t>N20º24'265'</t>
  </si>
  <si>
    <t>E081º18.125'</t>
  </si>
  <si>
    <t>N20º25.319'</t>
  </si>
  <si>
    <t>E018.17.445'</t>
  </si>
  <si>
    <t>E018'18.323'</t>
  </si>
  <si>
    <t>E081º18.127'</t>
  </si>
  <si>
    <t>N20º24.940'</t>
  </si>
  <si>
    <t>E081º18.333'</t>
  </si>
  <si>
    <t>N20º25.175'</t>
  </si>
  <si>
    <t>E081º18.159'</t>
  </si>
  <si>
    <t>fclkyh@jkeyky</t>
  </si>
  <si>
    <t>eksfru@js[kjke</t>
  </si>
  <si>
    <t>fgjkSnh@/kjejkt</t>
  </si>
  <si>
    <t>lxu@ukfFk;k</t>
  </si>
  <si>
    <t>yr[kksj@ca'kh</t>
  </si>
  <si>
    <t xml:space="preserve"> 'kktjhu@dq'kyjke</t>
  </si>
  <si>
    <t>/keZflax@jkelk;</t>
  </si>
  <si>
    <t>kirishan/raghunatha</t>
  </si>
  <si>
    <t>chiman/tularam</t>
  </si>
  <si>
    <t>sohan/bhavarsingh</t>
  </si>
  <si>
    <t>punit/ramsingh</t>
  </si>
  <si>
    <t>kuleshwar/ shohan</t>
  </si>
  <si>
    <t>punu ram /raysingh</t>
  </si>
  <si>
    <t>ramayan/raghunata</t>
  </si>
  <si>
    <t>sagnu ram/kamlabai</t>
  </si>
  <si>
    <t>bashanta/ keshar</t>
  </si>
  <si>
    <t>kamal ram /rainsingh</t>
  </si>
  <si>
    <t>Maniram/Dasaru ram</t>
  </si>
  <si>
    <t>aashok</t>
  </si>
  <si>
    <t>dharmsing</t>
  </si>
  <si>
    <t>saganu ram</t>
  </si>
  <si>
    <t>bhikham ram</t>
  </si>
  <si>
    <t>ganga bai</t>
  </si>
  <si>
    <t>rambharos</t>
  </si>
  <si>
    <t xml:space="preserve">ranjan </t>
  </si>
  <si>
    <t>Ankalu/durga mandavi</t>
  </si>
  <si>
    <t>Suryakant/rajaram</t>
  </si>
  <si>
    <t>Jaansingh/rajaram</t>
  </si>
  <si>
    <t>Latkhor/banshi</t>
  </si>
  <si>
    <t>Shajrin/kushalram</t>
  </si>
  <si>
    <t>Ram/Maharuram</t>
  </si>
  <si>
    <t>maniram/jagsingh</t>
  </si>
  <si>
    <t>dinesh /jodhi ram</t>
  </si>
  <si>
    <t>bharta /ramnatha</t>
  </si>
  <si>
    <t>gopal ram /pilku ram</t>
  </si>
  <si>
    <t>jaynti /fulsing</t>
  </si>
  <si>
    <t>hemlal duragu</t>
  </si>
  <si>
    <t>mukund sahu /jagdis</t>
  </si>
  <si>
    <t>seema /rati ram</t>
  </si>
  <si>
    <t>lachman sora</t>
  </si>
  <si>
    <t>teja ram /ghuru</t>
  </si>
  <si>
    <t>dhanuram /sadhu</t>
  </si>
  <si>
    <t>parmeshwari /sukhau ram</t>
  </si>
  <si>
    <t>parsh /magiya</t>
  </si>
  <si>
    <t>nadakumar /miln</t>
  </si>
  <si>
    <t>yasoda /narda</t>
  </si>
  <si>
    <t>motin /rekha ram</t>
  </si>
  <si>
    <t>hirodi /dharmraj</t>
  </si>
  <si>
    <t>sagan /nathiya</t>
  </si>
  <si>
    <t>bisali /ramlal</t>
  </si>
  <si>
    <t>fcjsUnz @ folky</t>
  </si>
  <si>
    <t>:[ke.kh@Hkkjr</t>
  </si>
  <si>
    <t>&gt;kMqjke@ iqukjke</t>
  </si>
  <si>
    <t>Bkdqj jke @ yqnqjke</t>
  </si>
  <si>
    <t>dsoy jke @ lnkjke</t>
  </si>
  <si>
    <t xml:space="preserve">fnus'k @ fc'kky </t>
  </si>
  <si>
    <t>isehu @v'kksd</t>
  </si>
  <si>
    <t>jkeghu @ lksgu</t>
  </si>
  <si>
    <t xml:space="preserve"> vthr @ yqnqjke</t>
  </si>
  <si>
    <t xml:space="preserve"> vxuq jke @ tksdflg </t>
  </si>
  <si>
    <t>lqcsflax</t>
  </si>
  <si>
    <r>
      <t>lq:t ckbZ</t>
    </r>
    <r>
      <rPr>
        <sz val="14"/>
        <color theme="1" tint="4.9989318521683403E-2"/>
        <rFont val="Calibri"/>
        <family val="2"/>
      </rPr>
      <t>/</t>
    </r>
    <r>
      <rPr>
        <sz val="14"/>
        <color theme="1" tint="4.9989318521683403E-2"/>
        <rFont val="Kruti Dev 010"/>
      </rPr>
      <t>rqylh jke</t>
    </r>
  </si>
  <si>
    <t>fgn;@tksxh jke</t>
  </si>
  <si>
    <t>larjke@fcgkjh</t>
  </si>
  <si>
    <t>frydjke@vk'kkjke</t>
  </si>
  <si>
    <t>khry@thou</t>
  </si>
  <si>
    <t>;ksxe;k@larks"k</t>
  </si>
  <si>
    <t>nsod@exyqjke</t>
  </si>
  <si>
    <t>Hkqou@dq'ky jke</t>
  </si>
  <si>
    <t>jkeyky@Qrsflax</t>
  </si>
  <si>
    <t>vfrjhd@nksvkd jke</t>
  </si>
  <si>
    <t>geyda /sukhau ram</t>
  </si>
  <si>
    <t>jivan ram/raghunatha</t>
  </si>
  <si>
    <t>Shriram/Dasaru ram</t>
  </si>
  <si>
    <t>devraj /ghashiram</t>
  </si>
  <si>
    <t>surujabai /tulshi</t>
  </si>
  <si>
    <t>tulu ram /gashiya</t>
  </si>
  <si>
    <t>rukhamani/bharta</t>
  </si>
  <si>
    <t>y{eh@izrki</t>
  </si>
  <si>
    <t>y{e.k@cfugkj</t>
  </si>
  <si>
    <t>lqykspu@</t>
  </si>
  <si>
    <t>gsepan@jkeyky</t>
  </si>
  <si>
    <t>jsorf@&gt;kMqjke</t>
  </si>
  <si>
    <t xml:space="preserve"> 'kdqUryk @ eqds'k </t>
  </si>
  <si>
    <t xml:space="preserve">  lkfo=h @ jkedqekj</t>
  </si>
  <si>
    <t xml:space="preserve"> dqekjh @ Hkkoflg</t>
  </si>
  <si>
    <t xml:space="preserve"> feFkyk @ psoy</t>
  </si>
  <si>
    <t>feykik @ Kkuflg</t>
  </si>
  <si>
    <t xml:space="preserve"> feyksfru @ lxu flg</t>
  </si>
  <si>
    <t xml:space="preserve">HkcoUrhu @ ukjk;.k </t>
  </si>
  <si>
    <t>Hkqus'ojh @ ,slqjke</t>
  </si>
  <si>
    <t xml:space="preserve"> isehu @ v'kksd </t>
  </si>
  <si>
    <t xml:space="preserve"> jf/k;k @ larqjke</t>
  </si>
  <si>
    <t>Z jkes'ojh @ /kflg</t>
  </si>
  <si>
    <t>kkafr @ y{e.k</t>
  </si>
  <si>
    <t>lfork @ f[k;yjke</t>
  </si>
  <si>
    <t xml:space="preserve">lksgnzh @ iRrsjke </t>
  </si>
  <si>
    <t>Z mfeZYkk @ lq/kqjke</t>
  </si>
  <si>
    <t>Mkes'ojh @ yksds'k</t>
  </si>
  <si>
    <t xml:space="preserve"> pankckbZ @ exyqjke</t>
  </si>
  <si>
    <t>Qqyclku @ dey</t>
  </si>
  <si>
    <t>Qqyslj @ Hkxhjke</t>
  </si>
  <si>
    <t>xaxkckbZ @ eukst</t>
  </si>
  <si>
    <t>ekudqoj @ jemjke</t>
  </si>
  <si>
    <t xml:space="preserve"> f+=os.kh @ ijes'oj</t>
  </si>
  <si>
    <t>fxjtk @ vuqi</t>
  </si>
  <si>
    <t>jkts'ojh @ jkenso</t>
  </si>
  <si>
    <t>nhfidk @ ,seu</t>
  </si>
  <si>
    <t xml:space="preserve"> nqjir @ foJke </t>
  </si>
  <si>
    <t>nqykjh @ eksgu</t>
  </si>
  <si>
    <t>QkYxquh @ N=iky</t>
  </si>
  <si>
    <t xml:space="preserve"> tequk @ jRu 'jke</t>
  </si>
  <si>
    <t xml:space="preserve">tfu;k @ nsodky </t>
  </si>
  <si>
    <t xml:space="preserve"> vk'kk ckbZ @ egs'k</t>
  </si>
  <si>
    <t xml:space="preserve">xaxk @ egs'k </t>
  </si>
  <si>
    <t>Z xk;=h @ lqdpUnz</t>
  </si>
  <si>
    <t xml:space="preserve"> xkserh @ ujsUnz</t>
  </si>
  <si>
    <t>xksnkojh @ lkseu</t>
  </si>
  <si>
    <t>ukMsi fuekZ.k dk;Z  egkohj Hkou ds ikl</t>
  </si>
  <si>
    <t xml:space="preserve">ukMsi fuekZ.k dk;Z  ekuflg ?kj futh </t>
  </si>
  <si>
    <t>ukMsi fuekZ.k dk;Z  eMyhikjk ehy ?kj ds ikl</t>
  </si>
  <si>
    <t xml:space="preserve">ukMsi fuekZ.k dk;Z  usg: okMZ es ukyh fdukjs </t>
  </si>
  <si>
    <t>ukMsi fuekZ.k dk;Z eMyhikjk Kkuflx ?kj ds ikl</t>
  </si>
  <si>
    <t>ukMsi fuekZ.k dk;Z fcykbZikjk iqfy;k ds ikl</t>
  </si>
  <si>
    <t>N20º25.391</t>
  </si>
  <si>
    <t>E81º17.621</t>
  </si>
  <si>
    <t>N20º24.343</t>
  </si>
  <si>
    <t>E81º18.587</t>
  </si>
  <si>
    <t>N20º39.8732</t>
  </si>
  <si>
    <t>E81º29.0672</t>
  </si>
  <si>
    <t>N20º39.911</t>
  </si>
  <si>
    <t>E081º29.3323</t>
  </si>
  <si>
    <t>N20º41.4037</t>
  </si>
  <si>
    <t>E081º28.527</t>
  </si>
  <si>
    <t>N20º39.833</t>
  </si>
  <si>
    <t>E081º27.8587</t>
  </si>
  <si>
    <t>N20º39.8048</t>
  </si>
  <si>
    <t>E081º27.954</t>
  </si>
  <si>
    <t>N20º39.7357</t>
  </si>
  <si>
    <t>E081º27.989</t>
  </si>
  <si>
    <t>N20º39.702</t>
  </si>
  <si>
    <t>E081º28.0122</t>
  </si>
  <si>
    <t>N20º39.70002</t>
  </si>
  <si>
    <t>E081º28.0437</t>
  </si>
  <si>
    <t>N20º39.6637</t>
  </si>
  <si>
    <t>E081º28.0568</t>
  </si>
  <si>
    <t>N20º39.679</t>
  </si>
  <si>
    <t>E081º28.1522</t>
  </si>
  <si>
    <t>N20º39.7533</t>
  </si>
  <si>
    <t>E081º28.1755</t>
  </si>
  <si>
    <t>N20º39.7763</t>
  </si>
  <si>
    <t>E081º28.23</t>
  </si>
  <si>
    <t>N20º39.7957</t>
  </si>
  <si>
    <t>E081º28.4577</t>
  </si>
  <si>
    <t>E081º28.4745</t>
  </si>
  <si>
    <t>N20º39.82</t>
  </si>
  <si>
    <t>E081º28.5398</t>
  </si>
  <si>
    <t>N20º39.8218</t>
  </si>
  <si>
    <t>E081º28.535</t>
  </si>
  <si>
    <t>N20º39.8768</t>
  </si>
  <si>
    <t>E081º28.6303</t>
  </si>
  <si>
    <t>N20º39.8637</t>
  </si>
  <si>
    <t>E081º28.6388</t>
  </si>
  <si>
    <t>N20º39.8425</t>
  </si>
  <si>
    <t>E081º28.6637</t>
  </si>
  <si>
    <t>N20º39.8185</t>
  </si>
  <si>
    <t>E081º28.664</t>
  </si>
  <si>
    <t>N20º39.8312</t>
  </si>
  <si>
    <t>E081º28.668</t>
  </si>
  <si>
    <t>N20º39.8027</t>
  </si>
  <si>
    <t>E081º28.673</t>
  </si>
  <si>
    <t>N20º39.6072</t>
  </si>
  <si>
    <t>E081º28.6877</t>
  </si>
  <si>
    <t>N20º39.516</t>
  </si>
  <si>
    <t>E081º28.8262</t>
  </si>
  <si>
    <t>N20º39.5678</t>
  </si>
  <si>
    <t>E081º28.87</t>
  </si>
  <si>
    <t>N20º39.7555</t>
  </si>
  <si>
    <t>E081º29.078</t>
  </si>
  <si>
    <t>N20º39.7755</t>
  </si>
  <si>
    <t>E081º29.0655</t>
  </si>
  <si>
    <t>N20º41.444'</t>
  </si>
  <si>
    <t>E081º300.304'</t>
  </si>
  <si>
    <t>N20º23.995'</t>
  </si>
  <si>
    <t>E081º17.871'</t>
  </si>
  <si>
    <t>N20º23.813'</t>
  </si>
  <si>
    <t>E081º17.806'</t>
  </si>
  <si>
    <t>N20º23.812'</t>
  </si>
  <si>
    <t>E081º17.783'</t>
  </si>
  <si>
    <t>N20º23.733'</t>
  </si>
  <si>
    <t>E081º17.680'</t>
  </si>
  <si>
    <t>N20º23.728'</t>
  </si>
  <si>
    <t>E081º17.672'</t>
  </si>
  <si>
    <t>N20º23.723'</t>
  </si>
  <si>
    <t>E081º17.679'</t>
  </si>
  <si>
    <t>N20º23.949'</t>
  </si>
  <si>
    <t>E081º18.126'</t>
  </si>
  <si>
    <t>N20º23.973'</t>
  </si>
  <si>
    <t>E081º18.108'</t>
  </si>
  <si>
    <t>N20º24.000'</t>
  </si>
  <si>
    <t>E081º18.104'</t>
  </si>
  <si>
    <t>E081º18.106'</t>
  </si>
  <si>
    <t>N20º24.372'</t>
  </si>
  <si>
    <t>E081º18.615'</t>
  </si>
  <si>
    <t>N20º39.8027'</t>
  </si>
  <si>
    <t>E081º28.673'</t>
  </si>
  <si>
    <t>N20º39.6072'</t>
  </si>
  <si>
    <t>E081º28.6877'</t>
  </si>
  <si>
    <t>N20º39.5468'</t>
  </si>
  <si>
    <t>E081º28.6785'</t>
  </si>
  <si>
    <t>N20º39.4917</t>
  </si>
  <si>
    <t>E081º28.6188</t>
  </si>
  <si>
    <t>N20º42.1835'</t>
  </si>
  <si>
    <t>E081º28.88.72</t>
  </si>
  <si>
    <t>N20º40.4913'</t>
  </si>
  <si>
    <t>E081º26.0659'</t>
  </si>
  <si>
    <t>N20º42'1835'</t>
  </si>
  <si>
    <t>E081º28.88.73</t>
  </si>
  <si>
    <t>E081º28.88.73'</t>
  </si>
  <si>
    <t>N20º42'0633'</t>
  </si>
  <si>
    <t>E081º25.7562'</t>
  </si>
  <si>
    <t>N20º39.3908'</t>
  </si>
  <si>
    <t>E081º28.5217'</t>
  </si>
  <si>
    <t>N20º39.417'</t>
  </si>
  <si>
    <t>E081º28.507'</t>
  </si>
  <si>
    <t>N20º39.4887'</t>
  </si>
  <si>
    <t>E081º28.49'</t>
  </si>
  <si>
    <t>N20º39.4597'</t>
  </si>
  <si>
    <t>E081º28.4888'</t>
  </si>
  <si>
    <t>E081º28.8873'</t>
  </si>
  <si>
    <t>N20º40.3573'</t>
  </si>
  <si>
    <t>E081º300.225'</t>
  </si>
  <si>
    <t>N20º40'3573'</t>
  </si>
  <si>
    <t>N20º41'58.51'</t>
  </si>
  <si>
    <t>E081º29.4721'</t>
  </si>
  <si>
    <t>N20º37.7305'</t>
  </si>
  <si>
    <t>E081º28.4401'</t>
  </si>
  <si>
    <t>N20º38.1659'</t>
  </si>
  <si>
    <t>E081º29.0249'</t>
  </si>
  <si>
    <t>ykxw ugh gS</t>
  </si>
  <si>
    <t>1170mm</t>
  </si>
  <si>
    <t>;'kksnk@'kadjyky</t>
  </si>
  <si>
    <t>lksch jke@f'koizlkn</t>
  </si>
  <si>
    <t>vfgY;k@galq</t>
  </si>
  <si>
    <t>vfuy@blq</t>
  </si>
  <si>
    <t>xksiy @ ihydq</t>
  </si>
  <si>
    <t>uferk@thou</t>
  </si>
  <si>
    <t>vZFku Mse</t>
  </si>
  <si>
    <t>ftrsanz@'k[kkjke</t>
  </si>
  <si>
    <t>sdka'khjke@vk/kkj</t>
  </si>
  <si>
    <t>lfygkikjk ikjk</t>
  </si>
  <si>
    <t xml:space="preserve">xkn lQkbZ ukyk dk;Z </t>
  </si>
  <si>
    <t>ijes'oj@tjsgj</t>
  </si>
  <si>
    <t>xkn lQkbZ</t>
  </si>
  <si>
    <t>Mayana , Khairwahi</t>
  </si>
  <si>
    <t>N20.41583</t>
  </si>
  <si>
    <t>E81.300107</t>
  </si>
</sst>
</file>

<file path=xl/styles.xml><?xml version="1.0" encoding="utf-8"?>
<styleSheet xmlns="http://schemas.openxmlformats.org/spreadsheetml/2006/main">
  <numFmts count="3">
    <numFmt numFmtId="164" formatCode="#;#;[White]General;"/>
    <numFmt numFmtId="165" formatCode="#.00;#.00;[White]General;"/>
    <numFmt numFmtId="166" formatCode="0.000"/>
  </numFmts>
  <fonts count="33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sz val="14"/>
      <color rgb="FF003399"/>
      <name val="Times New Roman"/>
      <family val="1"/>
    </font>
    <font>
      <b/>
      <sz val="7"/>
      <color rgb="FF003399"/>
      <name val="Times New Roman"/>
      <family val="1"/>
    </font>
    <font>
      <b/>
      <sz val="14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4"/>
      <color theme="1"/>
      <name val="Kruti Dev 010"/>
    </font>
    <font>
      <sz val="14"/>
      <color theme="1"/>
      <name val="Arial"/>
      <family val="2"/>
    </font>
    <font>
      <b/>
      <sz val="14"/>
      <color theme="1"/>
      <name val="Kruti Dev 010"/>
    </font>
    <font>
      <sz val="16"/>
      <color theme="1"/>
      <name val="Arial"/>
      <family val="2"/>
    </font>
    <font>
      <sz val="11"/>
      <color theme="1"/>
      <name val="Kruti Dev 010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Roboto"/>
    </font>
    <font>
      <sz val="11"/>
      <color theme="1"/>
      <name val="Garamond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4"/>
      <color theme="1" tint="4.9989318521683403E-2"/>
      <name val="Kruti Dev 010"/>
    </font>
    <font>
      <b/>
      <sz val="11"/>
      <color rgb="FF0000FF"/>
      <name val="Arial"/>
      <family val="2"/>
    </font>
    <font>
      <sz val="10"/>
      <color theme="1"/>
      <name val="Raboto"/>
    </font>
    <font>
      <sz val="14"/>
      <color theme="1" tint="4.9989318521683403E-2"/>
      <name val="Calibri"/>
      <family val="2"/>
    </font>
    <font>
      <sz val="12"/>
      <color theme="1"/>
      <name val="Kruti Dev 010"/>
    </font>
    <font>
      <sz val="10"/>
      <color theme="1"/>
      <name val="Kruti Dev 010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30" fillId="0" borderId="0" applyNumberFormat="0" applyFill="0" applyBorder="0" applyAlignment="0" applyProtection="0"/>
  </cellStyleXfs>
  <cellXfs count="119">
    <xf numFmtId="0" fontId="0" fillId="0" borderId="0" xfId="0"/>
    <xf numFmtId="0" fontId="1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6" fillId="0" borderId="0" xfId="0" applyFont="1"/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6" fillId="4" borderId="6" xfId="0" applyFont="1" applyFill="1" applyBorder="1"/>
    <xf numFmtId="0" fontId="6" fillId="4" borderId="5" xfId="0" applyFont="1" applyFill="1" applyBorder="1"/>
    <xf numFmtId="0" fontId="8" fillId="4" borderId="0" xfId="0" applyFont="1" applyFill="1" applyBorder="1" applyAlignment="1">
      <alignment horizontal="left" vertical="top" wrapText="1"/>
    </xf>
    <xf numFmtId="9" fontId="6" fillId="4" borderId="0" xfId="0" applyNumberFormat="1" applyFont="1" applyFill="1" applyBorder="1" applyAlignment="1">
      <alignment horizontal="left" vertical="top" wrapText="1"/>
    </xf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7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horizontal="left"/>
    </xf>
    <xf numFmtId="1" fontId="8" fillId="4" borderId="8" xfId="0" applyNumberFormat="1" applyFont="1" applyFill="1" applyBorder="1" applyAlignment="1">
      <alignment horizontal="left" vertical="top" wrapText="1"/>
    </xf>
    <xf numFmtId="0" fontId="6" fillId="5" borderId="0" xfId="0" applyFont="1" applyFill="1"/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/>
    <xf numFmtId="0" fontId="10" fillId="4" borderId="3" xfId="0" applyFont="1" applyFill="1" applyBorder="1"/>
    <xf numFmtId="0" fontId="11" fillId="4" borderId="3" xfId="0" applyFont="1" applyFill="1" applyBorder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6" fillId="6" borderId="0" xfId="0" applyFont="1" applyFill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6" fillId="6" borderId="0" xfId="0" applyFont="1" applyFill="1"/>
    <xf numFmtId="0" fontId="20" fillId="4" borderId="1" xfId="0" applyFont="1" applyFill="1" applyBorder="1" applyAlignment="1" applyProtection="1">
      <alignment horizontal="center" vertical="center"/>
      <protection hidden="1"/>
    </xf>
    <xf numFmtId="2" fontId="20" fillId="4" borderId="1" xfId="0" applyNumberFormat="1" applyFont="1" applyFill="1" applyBorder="1" applyAlignment="1" applyProtection="1">
      <alignment horizontal="center" vertical="center"/>
      <protection hidden="1"/>
    </xf>
    <xf numFmtId="2" fontId="21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 applyProtection="1">
      <alignment horizontal="center" vertical="center"/>
      <protection hidden="1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5" xfId="0" applyFont="1" applyFill="1" applyBorder="1"/>
    <xf numFmtId="0" fontId="11" fillId="4" borderId="5" xfId="0" applyFont="1" applyFill="1" applyBorder="1" applyAlignment="1">
      <alignment vertical="top" wrapText="1"/>
    </xf>
    <xf numFmtId="0" fontId="10" fillId="4" borderId="7" xfId="0" applyFont="1" applyFill="1" applyBorder="1"/>
    <xf numFmtId="9" fontId="6" fillId="4" borderId="8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/>
    <xf numFmtId="2" fontId="6" fillId="4" borderId="0" xfId="0" applyNumberFormat="1" applyFont="1" applyFill="1" applyBorder="1" applyAlignment="1">
      <alignment horizontal="left" vertical="top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 applyProtection="1">
      <alignment horizontal="center" vertical="center"/>
      <protection hidden="1"/>
    </xf>
    <xf numFmtId="2" fontId="6" fillId="4" borderId="8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2" fontId="20" fillId="4" borderId="1" xfId="0" applyNumberFormat="1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/>
      <protection hidden="1"/>
    </xf>
    <xf numFmtId="0" fontId="26" fillId="4" borderId="1" xfId="0" applyFont="1" applyFill="1" applyBorder="1" applyAlignment="1" applyProtection="1">
      <alignment horizontal="center"/>
      <protection hidden="1"/>
    </xf>
    <xf numFmtId="0" fontId="26" fillId="4" borderId="1" xfId="0" applyFont="1" applyFill="1" applyBorder="1" applyAlignment="1">
      <alignment horizontal="center"/>
    </xf>
    <xf numFmtId="0" fontId="24" fillId="4" borderId="1" xfId="1" applyFont="1" applyFill="1" applyBorder="1" applyAlignment="1">
      <alignment horizontal="center" vertical="center" wrapText="1"/>
    </xf>
    <xf numFmtId="0" fontId="24" fillId="4" borderId="1" xfId="1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/>
      <protection hidden="1"/>
    </xf>
    <xf numFmtId="0" fontId="2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2" fillId="4" borderId="1" xfId="2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2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139&amp;2pfin_year=2018-2019&amp;V2=98&amp;3pfin_year=2017-2018&amp;V3=169&amp;4pfin_year=2016-2017&amp;V4=219" TargetMode="External"/><Relationship Id="rId13" Type="http://schemas.openxmlformats.org/officeDocument/2006/relationships/hyperlink" Target="http://mnregaweb4.nic.in/netnrega/rptCounter.aspx?Colname=%25%20of%20Category%20B%20Works&amp;Cfin_year=2020-2021&amp;Vc=82.89&amp;1pfin_year=2019-2020&amp;V1=86.43&amp;2pfin_year=2018-2019&amp;V2=87.29&amp;3pfin_year=2017-2018&amp;V3=78.03&amp;4pfin_year=2016-2017&amp;V4=63.2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.05&amp;3pfin_year=2017-2018&amp;V3=0.51&amp;4pfin_year=2016-2017&amp;V4=0.4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4.42&amp;1pfin_year=2019-2020&amp;V1=1.21&amp;2pfin_year=2018-2019&amp;V2=0.97&amp;3pfin_year=2017-2018&amp;V3=1.15&amp;4pfin_year=2016-2017&amp;V4=0.83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99.37&amp;2pfin_year=2018-2019&amp;V2=99.77&amp;3pfin_year=2017-2018&amp;V3=99.83&amp;4pfin_year=2016-2017&amp;V4=99.98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90&amp;1pfin_year=2019-2020&amp;V1=172.58&amp;2pfin_year=2018-2019&amp;V2=174&amp;3pfin_year=2017-2018&amp;V3=168.7&amp;4pfin_year=2016-2017&amp;V4=166.89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100&amp;1pfin_year=2019-2020&amp;V1=91&amp;2pfin_year=2018-2019&amp;V2=75.69&amp;3pfin_year=2017-2018&amp;V3=77.45&amp;4pfin_year=2016-2017&amp;V4=65.34" TargetMode="External"/><Relationship Id="rId17" Type="http://schemas.openxmlformats.org/officeDocument/2006/relationships/hyperlink" Target="http://mnregaweb4.nic.in/netnrega/rptCounter.aspx?Colname=Material(%25)&amp;Cfin_year=2020-2021&amp;Vc=58.99&amp;1pfin_year=2019-2020&amp;V1=9.5&amp;2pfin_year=2018-2019&amp;V2=7.73&amp;3pfin_year=2017-2018&amp;V3=27.33&amp;4pfin_year=2016-2017&amp;V4=15.32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2.71&amp;1pfin_year=2019-2020&amp;V1=6.14&amp;2pfin_year=2018-2019&amp;V2=5.19&amp;3pfin_year=2017-2018&amp;V3=22.13&amp;4pfin_year=2016-2017&amp;V4=16.32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0&amp;1pfin_year=2019-2020&amp;V1=190.74&amp;2pfin_year=2018-2019&amp;V2=189.37&amp;3pfin_year=2017-2018&amp;V3=236.05&amp;4pfin_year=2016-2017&amp;V4=208.44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9.54&amp;1pfin_year=2019-2020&amp;V1=74.13&amp;2pfin_year=2018-2019&amp;V2=69.98&amp;3pfin_year=2017-2018&amp;V3=76.45&amp;4pfin_year=2016-2017&amp;V4=84.07" TargetMode="External"/><Relationship Id="rId11" Type="http://schemas.openxmlformats.org/officeDocument/2006/relationships/hyperlink" Target="http://mnregaweb4.nic.in/netnrega/rptCounter.aspx?Colname=Number%20of%20Completed%20Works&amp;Cfin_year=2020-2021&amp;Vc=0&amp;1pfin_year=2019-2020&amp;V1=64&amp;2pfin_year=2018-2019&amp;V2=100&amp;3pfin_year=2017-2018&amp;V3=208&amp;4pfin_year=2016-2017&amp;V4=151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53.75&amp;1pfin_year=2019-2020&amp;V1=51.46&amp;2pfin_year=2018-2019&amp;V2=52.05&amp;3pfin_year=2017-2018&amp;V3=52.56&amp;4pfin_year=2016-2017&amp;V4=53.77" TargetMode="External"/><Relationship Id="rId15" Type="http://schemas.openxmlformats.org/officeDocument/2006/relationships/hyperlink" Target="http://mnregaweb4.nic.in/netnrega/rptCounter.aspx?Colname=Wages(Rs.%20In%20Lakhs)&amp;Cfin_year=2020-2021&amp;Vc=1.88&amp;1pfin_year=2019-2020&amp;V1=58.49&amp;2pfin_year=2018-2019&amp;V2=61.98&amp;3pfin_year=2017-2018&amp;V3=58.84&amp;4pfin_year=2016-2017&amp;V4=90.19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&amp;1pfin_year=2019-2020&amp;V1=0&amp;2pfin_year=2018-2019&amp;V2=0.07&amp;3pfin_year=2017-2018&amp;V3=0.62&amp;4pfin_year=2016-2017&amp;V4=0.45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47.79&amp;1pfin_year=2019-2020&amp;V1=58.95&amp;2pfin_year=2018-2019&amp;V2=61.28&amp;3pfin_year=2017-2018&amp;V3=54.71&amp;4pfin_year=2016-2017&amp;V4=59.57" TargetMode="External"/><Relationship Id="rId9" Type="http://schemas.openxmlformats.org/officeDocument/2006/relationships/hyperlink" Target="http://mnregaweb4.nic.in/netnrega/rptCounter.aspx?Colname=Differently%20abled%20persons%20worked&amp;Cfin_year=2020-2021&amp;Vc=0&amp;1pfin_year=2019-2020&amp;V1=1&amp;2pfin_year=2018-2019&amp;V2=1&amp;3pfin_year=2017-2018&amp;V3=1&amp;4pfin_year=2016-2017&amp;V4=1" TargetMode="External"/><Relationship Id="rId14" Type="http://schemas.openxmlformats.org/officeDocument/2006/relationships/hyperlink" Target="http://mnregaweb4.nic.in/netnrega/rptCounter.aspx?Colname=Total%20Exp(Rs.%20in%20Lakhs.)&amp;Cfin_year=2020-2021&amp;Vc=4.59&amp;1pfin_year=2019-2020&amp;V1=64.63&amp;2pfin_year=2018-2019&amp;V2=67.22&amp;3pfin_year=2017-2018&amp;V3=81.47&amp;4pfin_year=2016-2017&amp;V4=106.9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7</xdr:col>
      <xdr:colOff>171450</xdr:colOff>
      <xdr:row>14</xdr:row>
      <xdr:rowOff>171450</xdr:rowOff>
    </xdr:to>
    <xdr:pic>
      <xdr:nvPicPr>
        <xdr:cNvPr id="43" name="Picture 42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8518779B-0B80-4073-8CE2-72B7F4EB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1029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171450</xdr:colOff>
      <xdr:row>16</xdr:row>
      <xdr:rowOff>171450</xdr:rowOff>
    </xdr:to>
    <xdr:pic>
      <xdr:nvPicPr>
        <xdr:cNvPr id="44" name="Picture 4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A4F0E839-7158-4B24-8DEB-B1BC95AC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2934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171450</xdr:colOff>
      <xdr:row>17</xdr:row>
      <xdr:rowOff>171450</xdr:rowOff>
    </xdr:to>
    <xdr:pic>
      <xdr:nvPicPr>
        <xdr:cNvPr id="45" name="Picture 44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8F5F19F7-A1F8-43B0-85D3-0F1792D4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46018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171450</xdr:colOff>
      <xdr:row>18</xdr:row>
      <xdr:rowOff>171450</xdr:rowOff>
    </xdr:to>
    <xdr:pic>
      <xdr:nvPicPr>
        <xdr:cNvPr id="46" name="Picture 45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987E48CC-422B-4CC7-A9E9-DB04B691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6268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171450</xdr:colOff>
      <xdr:row>19</xdr:row>
      <xdr:rowOff>171450</xdr:rowOff>
    </xdr:to>
    <xdr:pic>
      <xdr:nvPicPr>
        <xdr:cNvPr id="47" name="Picture 46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70A7BDA4-F0B5-462A-9A3D-59C2CA0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79355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171450</xdr:colOff>
      <xdr:row>20</xdr:row>
      <xdr:rowOff>171450</xdr:rowOff>
    </xdr:to>
    <xdr:pic>
      <xdr:nvPicPr>
        <xdr:cNvPr id="48" name="Picture 47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9C1E9E57-9414-49DB-A95F-06733FCE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20078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171450</xdr:rowOff>
    </xdr:to>
    <xdr:pic>
      <xdr:nvPicPr>
        <xdr:cNvPr id="49" name="Picture 48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ABDBF391-DAF7-45A4-916F-C26BB28D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222218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171450</xdr:colOff>
      <xdr:row>24</xdr:row>
      <xdr:rowOff>171450</xdr:rowOff>
    </xdr:to>
    <xdr:pic>
      <xdr:nvPicPr>
        <xdr:cNvPr id="50" name="Picture 49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1C21F70D-611C-4B5A-B261-2DDD52DE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269843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171450</xdr:colOff>
      <xdr:row>26</xdr:row>
      <xdr:rowOff>171450</xdr:rowOff>
    </xdr:to>
    <xdr:pic>
      <xdr:nvPicPr>
        <xdr:cNvPr id="51" name="Picture 50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FF38EF15-7B14-4231-ADC3-A97E7813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2884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171450</xdr:colOff>
      <xdr:row>29</xdr:row>
      <xdr:rowOff>171450</xdr:rowOff>
    </xdr:to>
    <xdr:pic>
      <xdr:nvPicPr>
        <xdr:cNvPr id="52" name="Picture 51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387334B5-E6FE-4CC7-932D-7F94B0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3366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171450</xdr:rowOff>
    </xdr:to>
    <xdr:pic>
      <xdr:nvPicPr>
        <xdr:cNvPr id="53" name="Picture 52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88B3094E-5617-426B-B915-C000B332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4556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171450</xdr:rowOff>
    </xdr:to>
    <xdr:pic>
      <xdr:nvPicPr>
        <xdr:cNvPr id="54" name="Picture 53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D518E282-AE7C-4AFA-9F44-CFB12B46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646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171450</xdr:colOff>
      <xdr:row>33</xdr:row>
      <xdr:rowOff>171450</xdr:rowOff>
    </xdr:to>
    <xdr:pic>
      <xdr:nvPicPr>
        <xdr:cNvPr id="55" name="Picture 54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567CA81D-9D26-4700-B912-4FAEF02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7604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171450</xdr:colOff>
      <xdr:row>34</xdr:row>
      <xdr:rowOff>171450</xdr:rowOff>
    </xdr:to>
    <xdr:pic>
      <xdr:nvPicPr>
        <xdr:cNvPr id="56" name="Picture 55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C1D98463-86F2-4B07-B37A-0590668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87953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171450</xdr:colOff>
      <xdr:row>35</xdr:row>
      <xdr:rowOff>171450</xdr:rowOff>
    </xdr:to>
    <xdr:pic>
      <xdr:nvPicPr>
        <xdr:cNvPr id="57" name="Picture 56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C409F9DD-4B92-4E67-9434-79B28EEB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39509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171450</xdr:rowOff>
    </xdr:to>
    <xdr:pic>
      <xdr:nvPicPr>
        <xdr:cNvPr id="58" name="Picture 57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2BC20798-8DBE-4D22-B9BA-8F32D59D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40938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171450</xdr:colOff>
      <xdr:row>37</xdr:row>
      <xdr:rowOff>171450</xdr:rowOff>
    </xdr:to>
    <xdr:pic>
      <xdr:nvPicPr>
        <xdr:cNvPr id="59" name="Picture 58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98C2E5D4-B96B-4922-9086-F2A6C35C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41414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171450</xdr:colOff>
      <xdr:row>38</xdr:row>
      <xdr:rowOff>171450</xdr:rowOff>
    </xdr:to>
    <xdr:pic>
      <xdr:nvPicPr>
        <xdr:cNvPr id="60" name="Picture 59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4C1DE1DF-E2B1-4AC0-B8D9-ACF6133F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430815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171450</xdr:rowOff>
    </xdr:to>
    <xdr:pic>
      <xdr:nvPicPr>
        <xdr:cNvPr id="61" name="Picture 60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1BBC4E7C-D4F4-4B39-BC18-44965F17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43795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171450</xdr:colOff>
      <xdr:row>40</xdr:row>
      <xdr:rowOff>171450</xdr:rowOff>
    </xdr:to>
    <xdr:pic>
      <xdr:nvPicPr>
        <xdr:cNvPr id="62" name="Picture 61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AEDC267C-3766-4614-B67F-41E8D2DD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45700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trsanz@'k[kkjke" TargetMode="External"/><Relationship Id="rId2" Type="http://schemas.openxmlformats.org/officeDocument/2006/relationships/hyperlink" Target="mailto:uferk@thou" TargetMode="External"/><Relationship Id="rId1" Type="http://schemas.openxmlformats.org/officeDocument/2006/relationships/hyperlink" Target="mailto:vfuy@blq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77"/>
  <sheetViews>
    <sheetView tabSelected="1" topLeftCell="A67" zoomScale="90" zoomScaleNormal="90" workbookViewId="0">
      <pane xSplit="7" topLeftCell="H1" activePane="topRight" state="frozen"/>
      <selection activeCell="A65" sqref="A65"/>
      <selection pane="topRight" activeCell="J67" sqref="J67"/>
    </sheetView>
  </sheetViews>
  <sheetFormatPr defaultRowHeight="14.25"/>
  <cols>
    <col min="1" max="1" width="9.140625" style="11"/>
    <col min="2" max="2" width="4.28515625" style="27" customWidth="1"/>
    <col min="3" max="3" width="28.7109375" style="27" customWidth="1"/>
    <col min="4" max="4" width="19.140625" style="27" customWidth="1"/>
    <col min="5" max="5" width="15.7109375" style="27" customWidth="1"/>
    <col min="6" max="6" width="17.140625" style="27" customWidth="1"/>
    <col min="7" max="7" width="9.28515625" style="27" bestFit="1" customWidth="1"/>
    <col min="8" max="8" width="10.5703125" style="27" customWidth="1"/>
    <col min="9" max="9" width="10.28515625" style="27" customWidth="1"/>
    <col min="10" max="10" width="9.140625" style="27"/>
    <col min="11" max="11" width="13.5703125" style="11" customWidth="1"/>
    <col min="12" max="12" width="13.140625" style="11" customWidth="1"/>
    <col min="13" max="16384" width="9.140625" style="11"/>
  </cols>
  <sheetData>
    <row r="1" spans="2:13" ht="15">
      <c r="B1" s="89" t="s">
        <v>176</v>
      </c>
      <c r="C1" s="90"/>
      <c r="D1" s="90"/>
      <c r="E1" s="90"/>
      <c r="F1" s="90"/>
      <c r="G1" s="90"/>
      <c r="H1" s="70"/>
      <c r="I1" s="24"/>
      <c r="J1" s="24"/>
      <c r="K1" s="24"/>
      <c r="L1" s="24"/>
      <c r="M1" s="23"/>
    </row>
    <row r="2" spans="2:13" ht="15" thickBot="1">
      <c r="B2" s="15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ht="15" thickBot="1">
      <c r="B3" s="77"/>
      <c r="C3" s="24"/>
      <c r="D3" s="88"/>
      <c r="E3" s="88"/>
      <c r="F3" s="88"/>
      <c r="G3" s="88"/>
      <c r="H3" s="88"/>
      <c r="I3" s="88"/>
      <c r="J3" s="24"/>
      <c r="K3" s="24"/>
      <c r="L3" s="24"/>
      <c r="M3" s="23"/>
    </row>
    <row r="4" spans="2:13" ht="15">
      <c r="B4" s="28" t="s">
        <v>0</v>
      </c>
      <c r="C4" s="29" t="s">
        <v>1</v>
      </c>
      <c r="D4" s="22"/>
      <c r="E4" s="22"/>
      <c r="F4" s="22"/>
      <c r="G4" s="22"/>
      <c r="H4" s="22"/>
      <c r="I4" s="22"/>
      <c r="J4" s="24"/>
      <c r="K4" s="24"/>
      <c r="L4" s="24"/>
      <c r="M4" s="23"/>
    </row>
    <row r="5" spans="2:13" ht="20.100000000000001" customHeight="1">
      <c r="B5" s="12"/>
      <c r="C5" s="60" t="s">
        <v>98</v>
      </c>
      <c r="D5" s="66" t="s">
        <v>166</v>
      </c>
      <c r="E5" s="60"/>
      <c r="F5" s="60"/>
      <c r="G5" s="60"/>
      <c r="H5" s="60"/>
      <c r="I5" s="60"/>
      <c r="J5" s="13"/>
      <c r="K5" s="13"/>
      <c r="L5" s="13"/>
      <c r="M5" s="14"/>
    </row>
    <row r="6" spans="2:13" ht="20.100000000000001" customHeight="1">
      <c r="B6" s="12"/>
      <c r="C6" s="60" t="s">
        <v>2</v>
      </c>
      <c r="D6" s="60" t="s">
        <v>167</v>
      </c>
      <c r="E6" s="60"/>
      <c r="F6" s="60"/>
      <c r="G6" s="60"/>
      <c r="H6" s="60"/>
      <c r="I6" s="60"/>
      <c r="J6" s="13"/>
      <c r="K6" s="13"/>
      <c r="L6" s="13"/>
      <c r="M6" s="14"/>
    </row>
    <row r="7" spans="2:13" ht="20.100000000000001" customHeight="1">
      <c r="B7" s="12"/>
      <c r="C7" s="60" t="s">
        <v>3</v>
      </c>
      <c r="D7" s="60" t="s">
        <v>168</v>
      </c>
      <c r="E7" s="60"/>
      <c r="F7" s="60"/>
      <c r="G7" s="60"/>
      <c r="H7" s="60"/>
      <c r="I7" s="60"/>
      <c r="J7" s="13"/>
      <c r="K7" s="13"/>
      <c r="L7" s="13"/>
      <c r="M7" s="14"/>
    </row>
    <row r="8" spans="2:13" ht="20.100000000000001" customHeight="1">
      <c r="B8" s="12"/>
      <c r="C8" s="60" t="s">
        <v>4</v>
      </c>
      <c r="D8" s="60" t="s">
        <v>177</v>
      </c>
      <c r="E8" s="60"/>
      <c r="F8" s="60"/>
      <c r="G8" s="60"/>
      <c r="H8" s="60"/>
      <c r="I8" s="60"/>
      <c r="J8" s="13"/>
      <c r="K8" s="13"/>
      <c r="L8" s="13"/>
      <c r="M8" s="14"/>
    </row>
    <row r="9" spans="2:13" ht="20.100000000000001" customHeight="1" thickBot="1">
      <c r="B9" s="21"/>
      <c r="C9" s="61" t="s">
        <v>99</v>
      </c>
      <c r="D9" s="91" t="s">
        <v>664</v>
      </c>
      <c r="E9" s="91"/>
      <c r="F9" s="91"/>
      <c r="G9" s="91"/>
      <c r="H9" s="91"/>
      <c r="I9" s="91"/>
      <c r="J9" s="19"/>
      <c r="K9" s="19"/>
      <c r="L9" s="19"/>
      <c r="M9" s="20"/>
    </row>
    <row r="10" spans="2:13" ht="15" thickBot="1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2:13" ht="20.100000000000001" customHeight="1">
      <c r="B11" s="71" t="s">
        <v>5</v>
      </c>
      <c r="C11" s="65" t="s">
        <v>6</v>
      </c>
      <c r="D11" s="60"/>
      <c r="E11" s="60"/>
      <c r="F11" s="60"/>
      <c r="G11" s="60"/>
      <c r="H11" s="60"/>
      <c r="I11" s="60"/>
      <c r="J11" s="13"/>
      <c r="K11" s="13"/>
      <c r="L11" s="13"/>
      <c r="M11" s="14"/>
    </row>
    <row r="12" spans="2:13" ht="20.100000000000001" customHeight="1">
      <c r="B12" s="12"/>
      <c r="C12" s="60" t="s">
        <v>7</v>
      </c>
      <c r="D12" s="60">
        <v>1545.6</v>
      </c>
      <c r="E12" s="60"/>
      <c r="F12" s="60"/>
      <c r="G12" s="60"/>
      <c r="H12" s="60"/>
      <c r="I12" s="60"/>
      <c r="J12" s="13"/>
      <c r="K12" s="13"/>
      <c r="L12" s="13"/>
      <c r="M12" s="14"/>
    </row>
    <row r="13" spans="2:13" ht="20.100000000000001" customHeight="1">
      <c r="B13" s="12"/>
      <c r="C13" s="60" t="s">
        <v>8</v>
      </c>
      <c r="D13" s="82" t="s">
        <v>650</v>
      </c>
      <c r="E13" s="60"/>
      <c r="F13" s="60"/>
      <c r="G13" s="60"/>
      <c r="H13" s="60"/>
      <c r="I13" s="60"/>
      <c r="J13" s="13"/>
      <c r="K13" s="13"/>
      <c r="L13" s="13"/>
      <c r="M13" s="14"/>
    </row>
    <row r="14" spans="2:13" ht="20.100000000000001" customHeight="1">
      <c r="B14" s="12"/>
      <c r="C14" s="60" t="s">
        <v>9</v>
      </c>
      <c r="D14" s="60" t="s">
        <v>35</v>
      </c>
      <c r="E14" s="60"/>
      <c r="F14" s="60"/>
      <c r="G14" s="60"/>
      <c r="H14" s="60"/>
      <c r="I14" s="60"/>
      <c r="J14" s="13"/>
      <c r="K14" s="13"/>
      <c r="L14" s="13"/>
      <c r="M14" s="14"/>
    </row>
    <row r="15" spans="2:13" ht="20.100000000000001" customHeight="1">
      <c r="B15" s="12"/>
      <c r="C15" s="60" t="s">
        <v>10</v>
      </c>
      <c r="D15" s="16" t="s">
        <v>34</v>
      </c>
      <c r="E15" s="60"/>
      <c r="F15" s="60"/>
      <c r="G15" s="60"/>
      <c r="H15" s="60"/>
      <c r="I15" s="60"/>
      <c r="J15" s="13"/>
      <c r="K15" s="13"/>
      <c r="L15" s="13"/>
      <c r="M15" s="14"/>
    </row>
    <row r="16" spans="2:13" ht="20.100000000000001" customHeight="1">
      <c r="B16" s="12"/>
      <c r="C16" s="60" t="s">
        <v>42</v>
      </c>
      <c r="D16" s="60" t="s">
        <v>196</v>
      </c>
      <c r="E16" s="60"/>
      <c r="F16" s="86"/>
      <c r="G16" s="86"/>
      <c r="H16" s="86"/>
      <c r="I16" s="86"/>
      <c r="J16" s="13"/>
      <c r="K16" s="13"/>
      <c r="L16" s="13"/>
      <c r="M16" s="14"/>
    </row>
    <row r="17" spans="2:13" ht="20.100000000000001" customHeight="1">
      <c r="B17" s="12"/>
      <c r="C17" s="60"/>
      <c r="D17" s="60"/>
      <c r="E17" s="60"/>
      <c r="F17" s="60"/>
      <c r="G17" s="60"/>
      <c r="H17" s="60"/>
      <c r="I17" s="60"/>
      <c r="J17" s="13"/>
      <c r="K17" s="13"/>
      <c r="L17" s="13"/>
      <c r="M17" s="14"/>
    </row>
    <row r="18" spans="2:13" ht="20.100000000000001" customHeight="1" thickBot="1">
      <c r="B18" s="12"/>
      <c r="C18" s="60"/>
      <c r="D18" s="60"/>
      <c r="E18" s="60"/>
      <c r="F18" s="60"/>
      <c r="G18" s="60"/>
      <c r="H18" s="60"/>
      <c r="I18" s="60"/>
      <c r="J18" s="13"/>
      <c r="K18" s="13"/>
      <c r="L18" s="13"/>
      <c r="M18" s="14"/>
    </row>
    <row r="19" spans="2:13" ht="20.100000000000001" customHeight="1">
      <c r="B19" s="76"/>
      <c r="C19" s="22"/>
      <c r="D19" s="22"/>
      <c r="E19" s="22"/>
      <c r="F19" s="22"/>
      <c r="G19" s="22"/>
      <c r="H19" s="22"/>
      <c r="I19" s="22"/>
      <c r="J19" s="24"/>
      <c r="K19" s="24"/>
      <c r="L19" s="24"/>
      <c r="M19" s="23"/>
    </row>
    <row r="20" spans="2:13" ht="20.100000000000001" customHeight="1">
      <c r="B20" s="72" t="s">
        <v>13</v>
      </c>
      <c r="C20" s="67" t="s">
        <v>105</v>
      </c>
      <c r="D20" s="68"/>
      <c r="E20" s="13"/>
      <c r="F20" s="13"/>
      <c r="G20" s="13"/>
      <c r="H20" s="13"/>
      <c r="I20" s="13"/>
      <c r="J20" s="13"/>
      <c r="K20" s="13"/>
      <c r="L20" s="13"/>
      <c r="M20" s="14"/>
    </row>
    <row r="21" spans="2:13" ht="20.100000000000001" customHeight="1">
      <c r="B21" s="15"/>
      <c r="C21" s="60" t="s">
        <v>11</v>
      </c>
      <c r="D21" s="60">
        <f>1186+738</f>
        <v>1924</v>
      </c>
      <c r="E21" s="13"/>
      <c r="F21" s="13"/>
      <c r="G21" s="13"/>
      <c r="H21" s="13"/>
      <c r="I21" s="13"/>
      <c r="J21" s="13"/>
      <c r="K21" s="13"/>
      <c r="L21" s="13"/>
      <c r="M21" s="14"/>
    </row>
    <row r="22" spans="2:13" ht="20.100000000000001" customHeight="1">
      <c r="B22" s="15"/>
      <c r="C22" s="60" t="s">
        <v>106</v>
      </c>
      <c r="D22" s="60">
        <v>454</v>
      </c>
      <c r="E22" s="13"/>
      <c r="F22" s="13"/>
      <c r="G22" s="13"/>
      <c r="H22" s="13"/>
      <c r="I22" s="13"/>
      <c r="J22" s="13"/>
      <c r="K22" s="13"/>
      <c r="L22" s="13"/>
      <c r="M22" s="14"/>
    </row>
    <row r="23" spans="2:13" ht="20.100000000000001" customHeight="1">
      <c r="B23" s="15"/>
      <c r="C23" s="60" t="s">
        <v>12</v>
      </c>
      <c r="D23" s="60">
        <f>494+652</f>
        <v>1146</v>
      </c>
      <c r="E23" s="13"/>
      <c r="F23" s="13"/>
      <c r="G23" s="13"/>
      <c r="H23" s="13"/>
      <c r="I23" s="13"/>
      <c r="J23" s="13"/>
      <c r="K23" s="13"/>
      <c r="L23" s="13"/>
      <c r="M23" s="14"/>
    </row>
    <row r="24" spans="2:13" ht="20.100000000000001" customHeight="1" thickBot="1">
      <c r="B24" s="18"/>
      <c r="C24" s="61" t="s">
        <v>37</v>
      </c>
      <c r="D24" s="61">
        <f>80+29</f>
        <v>109</v>
      </c>
      <c r="E24" s="19"/>
      <c r="F24" s="19"/>
      <c r="G24" s="19"/>
      <c r="H24" s="19"/>
      <c r="I24" s="19"/>
      <c r="J24" s="19"/>
      <c r="K24" s="19"/>
      <c r="L24" s="19"/>
      <c r="M24" s="20"/>
    </row>
    <row r="25" spans="2:13" ht="24.95" customHeight="1">
      <c r="B25" s="73" t="s">
        <v>14</v>
      </c>
      <c r="C25" s="69" t="s">
        <v>107</v>
      </c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2:13" ht="35.1" customHeight="1">
      <c r="B26" s="15"/>
      <c r="C26" s="60" t="s">
        <v>100</v>
      </c>
      <c r="D26" s="60">
        <v>466</v>
      </c>
      <c r="E26" s="13"/>
      <c r="F26" s="13"/>
      <c r="G26" s="13"/>
      <c r="H26" s="13"/>
      <c r="I26" s="13"/>
      <c r="J26" s="13"/>
      <c r="K26" s="13"/>
      <c r="L26" s="13"/>
      <c r="M26" s="14"/>
    </row>
    <row r="27" spans="2:13" ht="35.1" customHeight="1">
      <c r="B27" s="15"/>
      <c r="C27" s="60" t="s">
        <v>101</v>
      </c>
      <c r="D27" s="60">
        <v>29904</v>
      </c>
      <c r="E27" s="13"/>
      <c r="F27" s="13"/>
      <c r="G27" s="13"/>
      <c r="H27" s="13"/>
      <c r="I27" s="13"/>
      <c r="J27" s="13"/>
      <c r="K27" s="13"/>
      <c r="L27" s="13"/>
      <c r="M27" s="14"/>
    </row>
    <row r="28" spans="2:13" ht="60" customHeight="1">
      <c r="B28" s="15"/>
      <c r="C28" s="60" t="s">
        <v>95</v>
      </c>
      <c r="D28" s="60">
        <v>112</v>
      </c>
      <c r="E28" s="13"/>
      <c r="F28" s="13"/>
      <c r="G28" s="13"/>
      <c r="H28" s="13"/>
      <c r="I28" s="13"/>
      <c r="J28" s="13"/>
      <c r="K28" s="13"/>
      <c r="L28" s="13"/>
      <c r="M28" s="14"/>
    </row>
    <row r="29" spans="2:13" ht="60" customHeight="1">
      <c r="B29" s="15"/>
      <c r="C29" s="60" t="s">
        <v>97</v>
      </c>
      <c r="D29" s="60">
        <v>48.1</v>
      </c>
      <c r="E29" s="13"/>
      <c r="F29" s="13"/>
      <c r="G29" s="13"/>
      <c r="H29" s="13"/>
      <c r="I29" s="13"/>
      <c r="J29" s="13"/>
      <c r="K29" s="13"/>
      <c r="L29" s="13"/>
      <c r="M29" s="14"/>
    </row>
    <row r="30" spans="2:13" ht="60" customHeight="1">
      <c r="B30" s="15"/>
      <c r="C30" s="60" t="s">
        <v>96</v>
      </c>
      <c r="D30" s="60">
        <v>85.18</v>
      </c>
      <c r="E30" s="13"/>
      <c r="F30" s="13"/>
      <c r="G30" s="13"/>
      <c r="H30" s="13"/>
      <c r="I30" s="13"/>
      <c r="J30" s="13"/>
      <c r="K30" s="13"/>
      <c r="L30" s="13"/>
      <c r="M30" s="14"/>
    </row>
    <row r="31" spans="2:13" ht="15" thickBot="1">
      <c r="B31" s="1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2:13" ht="20.100000000000001" customHeight="1">
      <c r="B32" s="30" t="s">
        <v>23</v>
      </c>
      <c r="C32" s="31" t="s">
        <v>15</v>
      </c>
      <c r="D32" s="24"/>
      <c r="E32" s="24"/>
      <c r="F32" s="24"/>
      <c r="G32" s="24"/>
      <c r="H32" s="24"/>
      <c r="I32" s="24"/>
      <c r="J32" s="24"/>
      <c r="K32" s="24"/>
      <c r="L32" s="24"/>
      <c r="M32" s="23"/>
    </row>
    <row r="33" spans="2:13" ht="20.100000000000001" customHeight="1">
      <c r="B33" s="15"/>
      <c r="C33" s="60" t="s">
        <v>16</v>
      </c>
      <c r="D33" s="60">
        <v>802.06</v>
      </c>
      <c r="E33" s="13"/>
      <c r="F33" s="13"/>
      <c r="G33" s="13"/>
      <c r="H33" s="13"/>
      <c r="I33" s="13"/>
      <c r="J33" s="13"/>
      <c r="K33" s="13"/>
      <c r="L33" s="13"/>
      <c r="M33" s="14"/>
    </row>
    <row r="34" spans="2:13" ht="20.100000000000001" customHeight="1">
      <c r="B34" s="15"/>
      <c r="C34" s="60" t="s">
        <v>17</v>
      </c>
      <c r="D34" s="60">
        <v>190.62</v>
      </c>
      <c r="E34" s="13"/>
      <c r="F34" s="13"/>
      <c r="G34" s="13"/>
      <c r="H34" s="13"/>
      <c r="I34" s="13"/>
      <c r="J34" s="13"/>
      <c r="K34" s="13"/>
      <c r="L34" s="13"/>
      <c r="M34" s="14"/>
    </row>
    <row r="35" spans="2:13" ht="20.100000000000001" customHeight="1">
      <c r="B35" s="15"/>
      <c r="C35" s="60" t="s">
        <v>18</v>
      </c>
      <c r="D35" s="60">
        <v>16.62</v>
      </c>
      <c r="E35" s="13"/>
      <c r="F35" s="13"/>
      <c r="G35" s="13"/>
      <c r="H35" s="13"/>
      <c r="I35" s="13"/>
      <c r="J35" s="13"/>
      <c r="K35" s="13"/>
      <c r="L35" s="13"/>
      <c r="M35" s="14"/>
    </row>
    <row r="36" spans="2:13" ht="20.100000000000001" customHeight="1">
      <c r="B36" s="15"/>
      <c r="C36" s="60" t="s">
        <v>19</v>
      </c>
      <c r="D36" s="60">
        <v>270.95</v>
      </c>
      <c r="E36" s="13"/>
      <c r="F36" s="13"/>
      <c r="G36" s="13"/>
      <c r="H36" s="13"/>
      <c r="I36" s="13"/>
      <c r="J36" s="13"/>
      <c r="K36" s="13"/>
      <c r="L36" s="13"/>
      <c r="M36" s="14"/>
    </row>
    <row r="37" spans="2:13" ht="20.100000000000001" customHeight="1">
      <c r="B37" s="15"/>
      <c r="C37" s="60" t="s">
        <v>20</v>
      </c>
      <c r="D37" s="78">
        <v>33.770000000000003</v>
      </c>
      <c r="E37" s="13"/>
      <c r="F37" s="13"/>
      <c r="G37" s="13"/>
      <c r="H37" s="13"/>
      <c r="I37" s="13"/>
      <c r="J37" s="13"/>
      <c r="K37" s="13"/>
      <c r="L37" s="13"/>
      <c r="M37" s="14"/>
    </row>
    <row r="38" spans="2:13" ht="20.100000000000001" customHeight="1">
      <c r="B38" s="15"/>
      <c r="C38" s="60" t="s">
        <v>21</v>
      </c>
      <c r="D38" s="60">
        <v>129.84</v>
      </c>
      <c r="E38" s="13"/>
      <c r="F38" s="13"/>
      <c r="G38" s="13"/>
      <c r="H38" s="13"/>
      <c r="I38" s="13"/>
      <c r="J38" s="13"/>
      <c r="K38" s="13"/>
      <c r="L38" s="13"/>
      <c r="M38" s="14"/>
    </row>
    <row r="39" spans="2:13" ht="20.100000000000001" customHeight="1" thickBot="1">
      <c r="B39" s="18"/>
      <c r="C39" s="61" t="s">
        <v>22</v>
      </c>
      <c r="D39" s="61">
        <v>292.36</v>
      </c>
      <c r="E39" s="19"/>
      <c r="F39" s="19"/>
      <c r="G39" s="19"/>
      <c r="H39" s="19"/>
      <c r="I39" s="19"/>
      <c r="J39" s="19"/>
      <c r="K39" s="19"/>
      <c r="L39" s="19"/>
      <c r="M39" s="20"/>
    </row>
    <row r="40" spans="2:13" ht="15" thickBot="1">
      <c r="B40" s="1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2:13" ht="15">
      <c r="B41" s="30" t="s">
        <v>28</v>
      </c>
      <c r="C41" s="31" t="s">
        <v>24</v>
      </c>
      <c r="D41" s="25"/>
      <c r="E41" s="24"/>
      <c r="F41" s="24"/>
      <c r="G41" s="24"/>
      <c r="H41" s="24"/>
      <c r="I41" s="24"/>
      <c r="J41" s="24"/>
      <c r="K41" s="24"/>
      <c r="L41" s="24"/>
      <c r="M41" s="23"/>
    </row>
    <row r="42" spans="2:13" ht="20.100000000000001" customHeight="1">
      <c r="B42" s="15"/>
      <c r="C42" s="60" t="s">
        <v>25</v>
      </c>
      <c r="D42" s="60">
        <v>270.95</v>
      </c>
      <c r="E42" s="13"/>
      <c r="F42" s="13"/>
      <c r="G42" s="13"/>
      <c r="H42" s="13"/>
      <c r="I42" s="13"/>
      <c r="J42" s="13"/>
      <c r="K42" s="13"/>
      <c r="L42" s="13"/>
      <c r="M42" s="14"/>
    </row>
    <row r="43" spans="2:13" ht="20.100000000000001" customHeight="1">
      <c r="B43" s="15"/>
      <c r="C43" s="60" t="s">
        <v>26</v>
      </c>
      <c r="D43" s="60">
        <v>679.16</v>
      </c>
      <c r="E43" s="13"/>
      <c r="F43" s="13"/>
      <c r="G43" s="13"/>
      <c r="H43" s="13"/>
      <c r="I43" s="13"/>
      <c r="J43" s="13"/>
      <c r="K43" s="13"/>
      <c r="L43" s="13"/>
      <c r="M43" s="14"/>
    </row>
    <row r="44" spans="2:13" ht="20.100000000000001" customHeight="1">
      <c r="B44" s="15"/>
      <c r="C44" s="60" t="s">
        <v>36</v>
      </c>
      <c r="D44" s="60">
        <v>344.81</v>
      </c>
      <c r="E44" s="13"/>
      <c r="F44" s="13"/>
      <c r="G44" s="13"/>
      <c r="H44" s="13"/>
      <c r="I44" s="13"/>
      <c r="J44" s="13"/>
      <c r="K44" s="13"/>
      <c r="L44" s="13"/>
      <c r="M44" s="14"/>
    </row>
    <row r="45" spans="2:13" ht="20.100000000000001" customHeight="1">
      <c r="B45" s="15"/>
      <c r="C45" s="60" t="s">
        <v>112</v>
      </c>
      <c r="D45" s="60">
        <v>521.12</v>
      </c>
      <c r="E45" s="13"/>
      <c r="F45" s="13"/>
      <c r="G45" s="13"/>
      <c r="H45" s="13"/>
      <c r="I45" s="13"/>
      <c r="J45" s="13"/>
      <c r="K45" s="13"/>
      <c r="L45" s="13"/>
      <c r="M45" s="14"/>
    </row>
    <row r="46" spans="2:13" ht="20.100000000000001" customHeight="1" thickBot="1">
      <c r="B46" s="18"/>
      <c r="C46" s="61" t="s">
        <v>27</v>
      </c>
      <c r="D46" s="61">
        <v>8000</v>
      </c>
      <c r="E46" s="19"/>
      <c r="F46" s="19"/>
      <c r="G46" s="19"/>
      <c r="H46" s="19"/>
      <c r="I46" s="19"/>
      <c r="J46" s="19"/>
      <c r="K46" s="19"/>
      <c r="L46" s="19"/>
      <c r="M46" s="20"/>
    </row>
    <row r="47" spans="2:13" ht="15" thickBot="1"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  <row r="48" spans="2:13" ht="15">
      <c r="B48" s="30" t="s">
        <v>38</v>
      </c>
      <c r="C48" s="31" t="s">
        <v>120</v>
      </c>
      <c r="D48" s="32"/>
      <c r="E48" s="24"/>
      <c r="F48" s="24"/>
      <c r="G48" s="24"/>
      <c r="H48" s="24"/>
      <c r="I48" s="24"/>
      <c r="J48" s="24"/>
      <c r="K48" s="24"/>
      <c r="L48" s="24"/>
      <c r="M48" s="23"/>
    </row>
    <row r="49" spans="2:13" ht="20.100000000000001" customHeight="1">
      <c r="B49" s="15"/>
      <c r="C49" s="60" t="s">
        <v>111</v>
      </c>
      <c r="D49" s="60" t="s">
        <v>178</v>
      </c>
      <c r="E49" s="16"/>
      <c r="F49" s="13"/>
      <c r="G49" s="13"/>
      <c r="H49" s="13"/>
      <c r="I49" s="13"/>
      <c r="J49" s="13"/>
      <c r="K49" s="13"/>
      <c r="L49" s="13"/>
      <c r="M49" s="14"/>
    </row>
    <row r="50" spans="2:13" ht="20.100000000000001" customHeight="1">
      <c r="B50" s="15"/>
      <c r="C50" s="60" t="s">
        <v>47</v>
      </c>
      <c r="D50" s="60" t="s">
        <v>179</v>
      </c>
      <c r="E50" s="13"/>
      <c r="F50" s="13"/>
      <c r="G50" s="13"/>
      <c r="H50" s="13"/>
      <c r="I50" s="13"/>
      <c r="J50" s="13"/>
      <c r="K50" s="13"/>
      <c r="L50" s="13"/>
      <c r="M50" s="14"/>
    </row>
    <row r="51" spans="2:13" ht="20.100000000000001" customHeight="1">
      <c r="B51" s="15"/>
      <c r="C51" s="60" t="s">
        <v>48</v>
      </c>
      <c r="D51" s="60" t="s">
        <v>180</v>
      </c>
      <c r="E51" s="13"/>
      <c r="F51" s="13"/>
      <c r="G51" s="13"/>
      <c r="H51" s="13"/>
      <c r="I51" s="13"/>
      <c r="J51" s="13"/>
      <c r="K51" s="13"/>
      <c r="L51" s="13"/>
      <c r="M51" s="14"/>
    </row>
    <row r="52" spans="2:13" ht="20.100000000000001" customHeight="1" thickBot="1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</row>
    <row r="53" spans="2:13" ht="15" thickBot="1"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2:13" ht="15">
      <c r="B54" s="28" t="s">
        <v>45</v>
      </c>
      <c r="C54" s="29" t="s">
        <v>43</v>
      </c>
      <c r="D54" s="22"/>
      <c r="E54" s="22"/>
      <c r="F54" s="22"/>
      <c r="G54" s="22"/>
      <c r="H54" s="22"/>
      <c r="I54" s="22"/>
      <c r="J54" s="24"/>
      <c r="K54" s="24"/>
      <c r="L54" s="24"/>
      <c r="M54" s="23"/>
    </row>
    <row r="55" spans="2:13" ht="30" customHeight="1">
      <c r="B55" s="12"/>
      <c r="C55" s="60" t="s">
        <v>108</v>
      </c>
      <c r="D55" s="17">
        <v>0.64</v>
      </c>
      <c r="E55" s="60"/>
      <c r="F55" s="60"/>
      <c r="G55" s="60"/>
      <c r="H55" s="60"/>
      <c r="I55" s="60"/>
      <c r="J55" s="13"/>
      <c r="K55" s="13"/>
      <c r="L55" s="13"/>
      <c r="M55" s="14"/>
    </row>
    <row r="56" spans="2:13" ht="30" customHeight="1">
      <c r="B56" s="12"/>
      <c r="C56" s="60" t="s">
        <v>109</v>
      </c>
      <c r="D56" s="17">
        <v>0.14000000000000001</v>
      </c>
      <c r="E56" s="60"/>
      <c r="F56" s="60"/>
      <c r="G56" s="60"/>
      <c r="H56" s="60"/>
      <c r="I56" s="60"/>
      <c r="J56" s="13"/>
      <c r="K56" s="13"/>
      <c r="L56" s="13"/>
      <c r="M56" s="14"/>
    </row>
    <row r="57" spans="2:13" ht="30" customHeight="1">
      <c r="B57" s="12"/>
      <c r="C57" s="60" t="s">
        <v>110</v>
      </c>
      <c r="D57" s="17">
        <v>0.17</v>
      </c>
      <c r="E57" s="60"/>
      <c r="F57" s="60"/>
      <c r="G57" s="60"/>
      <c r="H57" s="60"/>
      <c r="I57" s="60"/>
      <c r="J57" s="13"/>
      <c r="K57" s="13"/>
      <c r="L57" s="13"/>
      <c r="M57" s="14"/>
    </row>
    <row r="58" spans="2:13">
      <c r="B58" s="12"/>
      <c r="C58" s="60" t="s">
        <v>102</v>
      </c>
      <c r="D58" s="17">
        <v>0.02</v>
      </c>
      <c r="E58" s="60"/>
      <c r="F58" s="60"/>
      <c r="G58" s="60"/>
      <c r="H58" s="60"/>
      <c r="I58" s="60"/>
      <c r="J58" s="13"/>
      <c r="K58" s="13"/>
      <c r="L58" s="13"/>
      <c r="M58" s="14"/>
    </row>
    <row r="59" spans="2:13" ht="15" thickBot="1">
      <c r="B59" s="21"/>
      <c r="C59" s="61" t="s">
        <v>44</v>
      </c>
      <c r="D59" s="75">
        <v>0.03</v>
      </c>
      <c r="E59" s="61"/>
      <c r="F59" s="61"/>
      <c r="G59" s="61"/>
      <c r="H59" s="61"/>
      <c r="I59" s="61"/>
      <c r="J59" s="19"/>
      <c r="K59" s="19"/>
      <c r="L59" s="19"/>
      <c r="M59" s="20"/>
    </row>
    <row r="60" spans="2:13" ht="15" thickBot="1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2:13" ht="30" customHeight="1">
      <c r="B61" s="30" t="s">
        <v>46</v>
      </c>
      <c r="C61" s="31" t="s">
        <v>29</v>
      </c>
      <c r="D61" s="24"/>
      <c r="E61" s="24"/>
      <c r="F61" s="24"/>
      <c r="G61" s="24"/>
      <c r="H61" s="24"/>
      <c r="I61" s="24"/>
      <c r="J61" s="24"/>
      <c r="K61" s="24"/>
      <c r="L61" s="24"/>
      <c r="M61" s="23"/>
    </row>
    <row r="62" spans="2:13" ht="30" customHeight="1">
      <c r="B62" s="15"/>
      <c r="C62" s="60" t="s">
        <v>115</v>
      </c>
      <c r="D62" s="60">
        <v>112.47</v>
      </c>
      <c r="E62" s="13"/>
      <c r="F62" s="13"/>
      <c r="G62" s="13"/>
      <c r="H62" s="13"/>
      <c r="I62" s="13"/>
      <c r="J62" s="13"/>
      <c r="K62" s="13"/>
      <c r="L62" s="13"/>
      <c r="M62" s="14"/>
    </row>
    <row r="63" spans="2:13" ht="39.950000000000003" customHeight="1">
      <c r="B63" s="15"/>
      <c r="C63" s="60" t="s">
        <v>116</v>
      </c>
      <c r="D63" s="60">
        <v>53.96</v>
      </c>
      <c r="E63" s="13"/>
      <c r="F63" s="13"/>
      <c r="G63" s="13"/>
      <c r="H63" s="13"/>
      <c r="I63" s="13"/>
      <c r="J63" s="13"/>
      <c r="K63" s="13"/>
      <c r="L63" s="13"/>
      <c r="M63" s="14"/>
    </row>
    <row r="64" spans="2:13" ht="29.25" thickBot="1">
      <c r="B64" s="18"/>
      <c r="C64" s="61" t="s">
        <v>117</v>
      </c>
      <c r="D64" s="81">
        <v>58.51</v>
      </c>
      <c r="E64" s="19"/>
      <c r="F64" s="19"/>
      <c r="G64" s="19"/>
      <c r="H64" s="19"/>
      <c r="I64" s="19"/>
      <c r="J64" s="19"/>
      <c r="K64" s="19"/>
      <c r="L64" s="19"/>
      <c r="M64" s="20"/>
    </row>
    <row r="65" spans="2:13" ht="15" thickBot="1">
      <c r="B65" s="15"/>
      <c r="C65" s="60"/>
      <c r="D65" s="60"/>
      <c r="E65" s="60"/>
      <c r="F65" s="13"/>
      <c r="G65" s="13"/>
      <c r="H65" s="13"/>
      <c r="I65" s="13"/>
      <c r="J65" s="13"/>
      <c r="K65" s="13"/>
      <c r="L65" s="13"/>
      <c r="M65" s="14"/>
    </row>
    <row r="66" spans="2:13" ht="60" customHeight="1">
      <c r="B66" s="30" t="s">
        <v>113</v>
      </c>
      <c r="C66" s="31" t="s">
        <v>39</v>
      </c>
      <c r="D66" s="24"/>
      <c r="E66" s="24"/>
      <c r="F66" s="24"/>
      <c r="G66" s="24"/>
      <c r="H66" s="24"/>
      <c r="I66" s="24"/>
      <c r="J66" s="24"/>
      <c r="K66" s="24"/>
      <c r="L66" s="24"/>
      <c r="M66" s="23"/>
    </row>
    <row r="67" spans="2:13"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</row>
    <row r="68" spans="2:13" ht="28.5">
      <c r="B68" s="15"/>
      <c r="C68" s="60" t="s">
        <v>103</v>
      </c>
      <c r="D68" s="16">
        <v>10.63</v>
      </c>
      <c r="E68" s="13"/>
      <c r="F68" s="13"/>
      <c r="G68" s="13"/>
      <c r="H68" s="13"/>
      <c r="I68" s="13"/>
      <c r="J68" s="13"/>
      <c r="K68" s="13"/>
      <c r="L68" s="13"/>
      <c r="M68" s="14"/>
    </row>
    <row r="69" spans="2:13" ht="28.5">
      <c r="B69" s="15"/>
      <c r="C69" s="60" t="s">
        <v>40</v>
      </c>
      <c r="D69" s="16">
        <v>390.06</v>
      </c>
      <c r="E69" s="13"/>
      <c r="F69" s="13"/>
      <c r="G69" s="13"/>
      <c r="H69" s="13"/>
      <c r="I69" s="13"/>
      <c r="J69" s="13"/>
      <c r="K69" s="13"/>
      <c r="L69" s="13"/>
      <c r="M69" s="14"/>
    </row>
    <row r="70" spans="2:13" ht="43.5" thickBot="1">
      <c r="B70" s="18"/>
      <c r="C70" s="61" t="s">
        <v>118</v>
      </c>
      <c r="D70" s="26" t="s">
        <v>195</v>
      </c>
      <c r="E70" s="19"/>
      <c r="F70" s="19"/>
      <c r="G70" s="19"/>
      <c r="H70" s="19"/>
      <c r="I70" s="19"/>
      <c r="J70" s="19"/>
      <c r="K70" s="19"/>
      <c r="L70" s="19"/>
      <c r="M70" s="20"/>
    </row>
    <row r="71" spans="2:13" ht="15.75" thickBot="1">
      <c r="B71" s="74" t="s">
        <v>114</v>
      </c>
      <c r="C71" s="87" t="s">
        <v>30</v>
      </c>
      <c r="D71" s="87"/>
      <c r="E71" s="87"/>
      <c r="F71" s="87"/>
      <c r="G71" s="87"/>
      <c r="H71" s="87"/>
      <c r="I71" s="87"/>
      <c r="J71" s="87"/>
      <c r="K71" s="19"/>
      <c r="L71" s="19"/>
      <c r="M71" s="20"/>
    </row>
    <row r="72" spans="2:13" ht="60">
      <c r="B72" s="62" t="s">
        <v>121</v>
      </c>
      <c r="C72" s="62" t="s">
        <v>41</v>
      </c>
      <c r="D72" s="63" t="s">
        <v>197</v>
      </c>
      <c r="E72" s="62" t="s">
        <v>31</v>
      </c>
      <c r="F72" s="64" t="s">
        <v>119</v>
      </c>
      <c r="G72" s="64" t="s">
        <v>32</v>
      </c>
      <c r="H72" s="64" t="s">
        <v>198</v>
      </c>
      <c r="I72" s="62" t="s">
        <v>199</v>
      </c>
      <c r="J72" s="62" t="s">
        <v>33</v>
      </c>
      <c r="K72" s="62" t="s">
        <v>200</v>
      </c>
      <c r="L72" s="62" t="s">
        <v>201</v>
      </c>
      <c r="M72" s="64" t="s">
        <v>104</v>
      </c>
    </row>
    <row r="73" spans="2:13" ht="15">
      <c r="B73" s="105">
        <v>1</v>
      </c>
      <c r="C73" s="48" t="s">
        <v>169</v>
      </c>
      <c r="D73" s="106" t="s">
        <v>410</v>
      </c>
      <c r="E73" s="51">
        <v>1</v>
      </c>
      <c r="F73" s="51" t="s">
        <v>184</v>
      </c>
      <c r="G73" s="50">
        <v>2.74</v>
      </c>
      <c r="H73" s="52">
        <f>G73*0.93</f>
        <v>2.5482000000000005</v>
      </c>
      <c r="I73" s="53">
        <v>1557</v>
      </c>
      <c r="J73" s="80">
        <v>3.73</v>
      </c>
      <c r="K73" s="107" t="s">
        <v>202</v>
      </c>
      <c r="L73" s="107" t="s">
        <v>203</v>
      </c>
      <c r="M73" s="51">
        <v>1</v>
      </c>
    </row>
    <row r="74" spans="2:13" ht="15">
      <c r="B74" s="105">
        <v>2</v>
      </c>
      <c r="C74" s="48" t="s">
        <v>169</v>
      </c>
      <c r="D74" s="106" t="s">
        <v>411</v>
      </c>
      <c r="E74" s="51">
        <v>1</v>
      </c>
      <c r="F74" s="51" t="s">
        <v>184</v>
      </c>
      <c r="G74" s="50">
        <v>2.74</v>
      </c>
      <c r="H74" s="52">
        <f t="shared" ref="H74:H137" si="0">G74*0.93</f>
        <v>2.5482000000000005</v>
      </c>
      <c r="I74" s="53">
        <v>1557</v>
      </c>
      <c r="J74" s="80">
        <v>3.73</v>
      </c>
      <c r="K74" s="107" t="s">
        <v>204</v>
      </c>
      <c r="L74" s="107" t="s">
        <v>205</v>
      </c>
      <c r="M74" s="51">
        <v>1</v>
      </c>
    </row>
    <row r="75" spans="2:13" ht="15">
      <c r="B75" s="105">
        <v>3</v>
      </c>
      <c r="C75" s="48" t="s">
        <v>169</v>
      </c>
      <c r="D75" s="106" t="s">
        <v>412</v>
      </c>
      <c r="E75" s="51">
        <v>1</v>
      </c>
      <c r="F75" s="51" t="s">
        <v>184</v>
      </c>
      <c r="G75" s="50">
        <v>2.74</v>
      </c>
      <c r="H75" s="52">
        <f t="shared" si="0"/>
        <v>2.5482000000000005</v>
      </c>
      <c r="I75" s="53">
        <v>1557</v>
      </c>
      <c r="J75" s="80">
        <v>3.73</v>
      </c>
      <c r="K75" s="107" t="s">
        <v>206</v>
      </c>
      <c r="L75" s="107" t="s">
        <v>207</v>
      </c>
      <c r="M75" s="51">
        <v>1</v>
      </c>
    </row>
    <row r="76" spans="2:13" ht="15">
      <c r="B76" s="105">
        <v>4</v>
      </c>
      <c r="C76" s="48" t="s">
        <v>169</v>
      </c>
      <c r="D76" s="106" t="s">
        <v>413</v>
      </c>
      <c r="E76" s="51">
        <v>1</v>
      </c>
      <c r="F76" s="51" t="s">
        <v>184</v>
      </c>
      <c r="G76" s="50">
        <v>2.74</v>
      </c>
      <c r="H76" s="52">
        <f t="shared" si="0"/>
        <v>2.5482000000000005</v>
      </c>
      <c r="I76" s="53">
        <v>1557</v>
      </c>
      <c r="J76" s="80">
        <v>3.73</v>
      </c>
      <c r="K76" s="107" t="s">
        <v>208</v>
      </c>
      <c r="L76" s="107" t="s">
        <v>209</v>
      </c>
      <c r="M76" s="51">
        <v>1</v>
      </c>
    </row>
    <row r="77" spans="2:13" ht="15">
      <c r="B77" s="105">
        <v>5</v>
      </c>
      <c r="C77" s="48" t="s">
        <v>169</v>
      </c>
      <c r="D77" s="106" t="s">
        <v>414</v>
      </c>
      <c r="E77" s="51">
        <v>1</v>
      </c>
      <c r="F77" s="51" t="s">
        <v>184</v>
      </c>
      <c r="G77" s="50">
        <v>2.74</v>
      </c>
      <c r="H77" s="52">
        <f t="shared" si="0"/>
        <v>2.5482000000000005</v>
      </c>
      <c r="I77" s="53">
        <v>1557</v>
      </c>
      <c r="J77" s="80">
        <v>3.73</v>
      </c>
      <c r="K77" s="107" t="s">
        <v>210</v>
      </c>
      <c r="L77" s="107" t="s">
        <v>211</v>
      </c>
      <c r="M77" s="51">
        <v>1</v>
      </c>
    </row>
    <row r="78" spans="2:13" ht="15">
      <c r="B78" s="105">
        <v>6</v>
      </c>
      <c r="C78" s="48" t="s">
        <v>169</v>
      </c>
      <c r="D78" s="106" t="s">
        <v>415</v>
      </c>
      <c r="E78" s="51">
        <v>1</v>
      </c>
      <c r="F78" s="51" t="s">
        <v>184</v>
      </c>
      <c r="G78" s="50">
        <v>2.74</v>
      </c>
      <c r="H78" s="52">
        <f t="shared" si="0"/>
        <v>2.5482000000000005</v>
      </c>
      <c r="I78" s="53">
        <v>1557</v>
      </c>
      <c r="J78" s="80">
        <v>3.73</v>
      </c>
      <c r="K78" s="107" t="s">
        <v>212</v>
      </c>
      <c r="L78" s="107" t="s">
        <v>213</v>
      </c>
      <c r="M78" s="51">
        <v>1</v>
      </c>
    </row>
    <row r="79" spans="2:13" ht="15">
      <c r="B79" s="105">
        <v>7</v>
      </c>
      <c r="C79" s="48" t="s">
        <v>169</v>
      </c>
      <c r="D79" s="106" t="s">
        <v>416</v>
      </c>
      <c r="E79" s="51">
        <v>1</v>
      </c>
      <c r="F79" s="51" t="s">
        <v>184</v>
      </c>
      <c r="G79" s="50">
        <v>2.74</v>
      </c>
      <c r="H79" s="52">
        <f t="shared" si="0"/>
        <v>2.5482000000000005</v>
      </c>
      <c r="I79" s="53">
        <v>1557</v>
      </c>
      <c r="J79" s="80">
        <v>3.73</v>
      </c>
      <c r="K79" s="107" t="s">
        <v>214</v>
      </c>
      <c r="L79" s="107" t="s">
        <v>215</v>
      </c>
      <c r="M79" s="51">
        <v>1</v>
      </c>
    </row>
    <row r="80" spans="2:13" ht="15">
      <c r="B80" s="105">
        <v>8</v>
      </c>
      <c r="C80" s="48" t="s">
        <v>169</v>
      </c>
      <c r="D80" s="108" t="s">
        <v>417</v>
      </c>
      <c r="E80" s="51">
        <v>1</v>
      </c>
      <c r="F80" s="51" t="s">
        <v>184</v>
      </c>
      <c r="G80" s="50">
        <v>2.74</v>
      </c>
      <c r="H80" s="52">
        <f t="shared" si="0"/>
        <v>2.5482000000000005</v>
      </c>
      <c r="I80" s="53">
        <v>1557</v>
      </c>
      <c r="J80" s="80">
        <v>3.73</v>
      </c>
      <c r="K80" s="109" t="s">
        <v>216</v>
      </c>
      <c r="L80" s="109" t="s">
        <v>217</v>
      </c>
      <c r="M80" s="51">
        <v>1</v>
      </c>
    </row>
    <row r="81" spans="2:13" ht="15">
      <c r="B81" s="105">
        <v>9</v>
      </c>
      <c r="C81" s="48" t="s">
        <v>169</v>
      </c>
      <c r="D81" s="108" t="s">
        <v>418</v>
      </c>
      <c r="E81" s="51">
        <v>1</v>
      </c>
      <c r="F81" s="51" t="s">
        <v>184</v>
      </c>
      <c r="G81" s="50">
        <v>2.74</v>
      </c>
      <c r="H81" s="52">
        <f t="shared" si="0"/>
        <v>2.5482000000000005</v>
      </c>
      <c r="I81" s="53">
        <v>1557</v>
      </c>
      <c r="J81" s="80">
        <v>3.73</v>
      </c>
      <c r="K81" s="109" t="s">
        <v>218</v>
      </c>
      <c r="L81" s="109" t="s">
        <v>219</v>
      </c>
      <c r="M81" s="51">
        <v>1</v>
      </c>
    </row>
    <row r="82" spans="2:13" ht="15">
      <c r="B82" s="105">
        <v>10</v>
      </c>
      <c r="C82" s="48" t="s">
        <v>169</v>
      </c>
      <c r="D82" s="108" t="s">
        <v>419</v>
      </c>
      <c r="E82" s="51">
        <v>1</v>
      </c>
      <c r="F82" s="51" t="s">
        <v>184</v>
      </c>
      <c r="G82" s="50">
        <v>2.74</v>
      </c>
      <c r="H82" s="52">
        <f t="shared" si="0"/>
        <v>2.5482000000000005</v>
      </c>
      <c r="I82" s="53">
        <v>1557</v>
      </c>
      <c r="J82" s="80">
        <v>3.73</v>
      </c>
      <c r="K82" s="109" t="s">
        <v>220</v>
      </c>
      <c r="L82" s="109" t="s">
        <v>221</v>
      </c>
      <c r="M82" s="51">
        <v>1</v>
      </c>
    </row>
    <row r="83" spans="2:13" ht="15">
      <c r="B83" s="105">
        <v>11</v>
      </c>
      <c r="C83" s="48" t="s">
        <v>169</v>
      </c>
      <c r="D83" s="108" t="s">
        <v>420</v>
      </c>
      <c r="E83" s="51">
        <v>1</v>
      </c>
      <c r="F83" s="51" t="s">
        <v>184</v>
      </c>
      <c r="G83" s="50">
        <v>2.74</v>
      </c>
      <c r="H83" s="52">
        <f t="shared" si="0"/>
        <v>2.5482000000000005</v>
      </c>
      <c r="I83" s="53">
        <v>1557</v>
      </c>
      <c r="J83" s="80">
        <v>3.73</v>
      </c>
      <c r="K83" s="109" t="s">
        <v>222</v>
      </c>
      <c r="L83" s="109" t="s">
        <v>223</v>
      </c>
      <c r="M83" s="51">
        <v>1</v>
      </c>
    </row>
    <row r="84" spans="2:13" ht="15">
      <c r="B84" s="105">
        <v>12</v>
      </c>
      <c r="C84" s="48" t="s">
        <v>169</v>
      </c>
      <c r="D84" s="108" t="s">
        <v>421</v>
      </c>
      <c r="E84" s="51">
        <v>1</v>
      </c>
      <c r="F84" s="51" t="s">
        <v>184</v>
      </c>
      <c r="G84" s="50">
        <v>2.74</v>
      </c>
      <c r="H84" s="52">
        <f t="shared" si="0"/>
        <v>2.5482000000000005</v>
      </c>
      <c r="I84" s="53">
        <v>1557</v>
      </c>
      <c r="J84" s="80">
        <v>3.73</v>
      </c>
      <c r="K84" s="109" t="s">
        <v>224</v>
      </c>
      <c r="L84" s="109" t="s">
        <v>225</v>
      </c>
      <c r="M84" s="51">
        <v>1</v>
      </c>
    </row>
    <row r="85" spans="2:13" ht="15">
      <c r="B85" s="105">
        <v>13</v>
      </c>
      <c r="C85" s="48" t="s">
        <v>169</v>
      </c>
      <c r="D85" s="108" t="s">
        <v>422</v>
      </c>
      <c r="E85" s="51">
        <v>1</v>
      </c>
      <c r="F85" s="51" t="s">
        <v>184</v>
      </c>
      <c r="G85" s="50">
        <v>2.74</v>
      </c>
      <c r="H85" s="52">
        <f t="shared" si="0"/>
        <v>2.5482000000000005</v>
      </c>
      <c r="I85" s="53">
        <v>1557</v>
      </c>
      <c r="J85" s="80">
        <v>3.73</v>
      </c>
      <c r="K85" s="109" t="s">
        <v>218</v>
      </c>
      <c r="L85" s="109" t="s">
        <v>226</v>
      </c>
      <c r="M85" s="51">
        <v>1</v>
      </c>
    </row>
    <row r="86" spans="2:13" ht="15">
      <c r="B86" s="105">
        <v>14</v>
      </c>
      <c r="C86" s="48" t="s">
        <v>169</v>
      </c>
      <c r="D86" s="108" t="s">
        <v>420</v>
      </c>
      <c r="E86" s="51">
        <v>1</v>
      </c>
      <c r="F86" s="51" t="s">
        <v>184</v>
      </c>
      <c r="G86" s="50">
        <v>2.74</v>
      </c>
      <c r="H86" s="52">
        <f t="shared" si="0"/>
        <v>2.5482000000000005</v>
      </c>
      <c r="I86" s="53">
        <v>1557</v>
      </c>
      <c r="J86" s="80">
        <v>3.73</v>
      </c>
      <c r="K86" s="109" t="s">
        <v>222</v>
      </c>
      <c r="L86" s="109" t="s">
        <v>223</v>
      </c>
      <c r="M86" s="51">
        <v>1</v>
      </c>
    </row>
    <row r="87" spans="2:13" ht="15">
      <c r="B87" s="105">
        <v>15</v>
      </c>
      <c r="C87" s="48" t="s">
        <v>169</v>
      </c>
      <c r="D87" s="108" t="s">
        <v>423</v>
      </c>
      <c r="E87" s="51">
        <v>1</v>
      </c>
      <c r="F87" s="51" t="s">
        <v>184</v>
      </c>
      <c r="G87" s="50">
        <v>2.74</v>
      </c>
      <c r="H87" s="52">
        <f t="shared" si="0"/>
        <v>2.5482000000000005</v>
      </c>
      <c r="I87" s="53">
        <v>1557</v>
      </c>
      <c r="J87" s="80">
        <v>3.73</v>
      </c>
      <c r="K87" s="109" t="s">
        <v>227</v>
      </c>
      <c r="L87" s="109" t="s">
        <v>228</v>
      </c>
      <c r="M87" s="51">
        <v>1</v>
      </c>
    </row>
    <row r="88" spans="2:13" ht="15">
      <c r="B88" s="105">
        <v>16</v>
      </c>
      <c r="C88" s="48" t="s">
        <v>169</v>
      </c>
      <c r="D88" s="108" t="s">
        <v>424</v>
      </c>
      <c r="E88" s="51">
        <v>1</v>
      </c>
      <c r="F88" s="51" t="s">
        <v>184</v>
      </c>
      <c r="G88" s="50">
        <v>2.74</v>
      </c>
      <c r="H88" s="52">
        <f t="shared" si="0"/>
        <v>2.5482000000000005</v>
      </c>
      <c r="I88" s="53">
        <v>1557</v>
      </c>
      <c r="J88" s="80">
        <v>3.73</v>
      </c>
      <c r="K88" s="109" t="s">
        <v>229</v>
      </c>
      <c r="L88" s="109" t="s">
        <v>230</v>
      </c>
      <c r="M88" s="51">
        <v>1</v>
      </c>
    </row>
    <row r="89" spans="2:13" ht="15">
      <c r="B89" s="105">
        <v>17</v>
      </c>
      <c r="C89" s="48" t="s">
        <v>169</v>
      </c>
      <c r="D89" s="108" t="s">
        <v>425</v>
      </c>
      <c r="E89" s="51">
        <v>1</v>
      </c>
      <c r="F89" s="51" t="s">
        <v>184</v>
      </c>
      <c r="G89" s="50">
        <v>2.74</v>
      </c>
      <c r="H89" s="52">
        <f t="shared" si="0"/>
        <v>2.5482000000000005</v>
      </c>
      <c r="I89" s="53">
        <v>1557</v>
      </c>
      <c r="J89" s="80">
        <v>3.73</v>
      </c>
      <c r="K89" s="109" t="s">
        <v>231</v>
      </c>
      <c r="L89" s="109" t="s">
        <v>232</v>
      </c>
      <c r="M89" s="51">
        <v>1</v>
      </c>
    </row>
    <row r="90" spans="2:13" ht="15">
      <c r="B90" s="105">
        <v>18</v>
      </c>
      <c r="C90" s="48" t="s">
        <v>169</v>
      </c>
      <c r="D90" s="108" t="s">
        <v>426</v>
      </c>
      <c r="E90" s="51">
        <v>1</v>
      </c>
      <c r="F90" s="51" t="s">
        <v>184</v>
      </c>
      <c r="G90" s="50">
        <v>2.74</v>
      </c>
      <c r="H90" s="52">
        <f t="shared" si="0"/>
        <v>2.5482000000000005</v>
      </c>
      <c r="I90" s="53">
        <v>1557</v>
      </c>
      <c r="J90" s="80">
        <v>3.73</v>
      </c>
      <c r="K90" s="109" t="s">
        <v>233</v>
      </c>
      <c r="L90" s="109" t="s">
        <v>234</v>
      </c>
      <c r="M90" s="51">
        <v>1</v>
      </c>
    </row>
    <row r="91" spans="2:13" ht="15">
      <c r="B91" s="105">
        <v>19</v>
      </c>
      <c r="C91" s="48" t="s">
        <v>169</v>
      </c>
      <c r="D91" s="108" t="s">
        <v>427</v>
      </c>
      <c r="E91" s="51">
        <v>1</v>
      </c>
      <c r="F91" s="51" t="s">
        <v>184</v>
      </c>
      <c r="G91" s="50">
        <v>2.74</v>
      </c>
      <c r="H91" s="52">
        <f t="shared" si="0"/>
        <v>2.5482000000000005</v>
      </c>
      <c r="I91" s="53">
        <v>1557</v>
      </c>
      <c r="J91" s="80">
        <v>3.73</v>
      </c>
      <c r="K91" s="109" t="s">
        <v>235</v>
      </c>
      <c r="L91" s="109" t="s">
        <v>236</v>
      </c>
      <c r="M91" s="51">
        <v>1</v>
      </c>
    </row>
    <row r="92" spans="2:13" ht="15">
      <c r="B92" s="105">
        <v>20</v>
      </c>
      <c r="C92" s="48" t="s">
        <v>169</v>
      </c>
      <c r="D92" s="108" t="s">
        <v>428</v>
      </c>
      <c r="E92" s="51">
        <v>1</v>
      </c>
      <c r="F92" s="51" t="s">
        <v>184</v>
      </c>
      <c r="G92" s="50">
        <v>2.74</v>
      </c>
      <c r="H92" s="52">
        <f t="shared" si="0"/>
        <v>2.5482000000000005</v>
      </c>
      <c r="I92" s="53">
        <v>1557</v>
      </c>
      <c r="J92" s="80">
        <v>3.73</v>
      </c>
      <c r="K92" s="109" t="s">
        <v>218</v>
      </c>
      <c r="L92" s="109" t="s">
        <v>237</v>
      </c>
      <c r="M92" s="51">
        <v>1</v>
      </c>
    </row>
    <row r="93" spans="2:13" ht="15">
      <c r="B93" s="105">
        <v>21</v>
      </c>
      <c r="C93" s="48" t="s">
        <v>169</v>
      </c>
      <c r="D93" s="108" t="s">
        <v>429</v>
      </c>
      <c r="E93" s="51">
        <v>1</v>
      </c>
      <c r="F93" s="51" t="s">
        <v>184</v>
      </c>
      <c r="G93" s="50">
        <v>2.74</v>
      </c>
      <c r="H93" s="52">
        <f t="shared" si="0"/>
        <v>2.5482000000000005</v>
      </c>
      <c r="I93" s="53">
        <v>1557</v>
      </c>
      <c r="J93" s="80">
        <v>3.73</v>
      </c>
      <c r="K93" s="109" t="s">
        <v>238</v>
      </c>
      <c r="L93" s="109" t="s">
        <v>239</v>
      </c>
      <c r="M93" s="51">
        <v>1</v>
      </c>
    </row>
    <row r="94" spans="2:13" ht="15">
      <c r="B94" s="105">
        <v>22</v>
      </c>
      <c r="C94" s="48" t="s">
        <v>169</v>
      </c>
      <c r="D94" s="108" t="s">
        <v>430</v>
      </c>
      <c r="E94" s="51">
        <v>1</v>
      </c>
      <c r="F94" s="51" t="s">
        <v>184</v>
      </c>
      <c r="G94" s="50">
        <v>2.74</v>
      </c>
      <c r="H94" s="52">
        <f t="shared" si="0"/>
        <v>2.5482000000000005</v>
      </c>
      <c r="I94" s="53">
        <v>1557</v>
      </c>
      <c r="J94" s="80">
        <v>3.73</v>
      </c>
      <c r="K94" s="109" t="s">
        <v>240</v>
      </c>
      <c r="L94" s="109" t="s">
        <v>241</v>
      </c>
      <c r="M94" s="51">
        <v>1</v>
      </c>
    </row>
    <row r="95" spans="2:13" ht="15">
      <c r="B95" s="105">
        <v>23</v>
      </c>
      <c r="C95" s="48" t="s">
        <v>169</v>
      </c>
      <c r="D95" s="108" t="s">
        <v>431</v>
      </c>
      <c r="E95" s="51">
        <v>1</v>
      </c>
      <c r="F95" s="51" t="s">
        <v>184</v>
      </c>
      <c r="G95" s="50">
        <v>2.74</v>
      </c>
      <c r="H95" s="52">
        <f t="shared" si="0"/>
        <v>2.5482000000000005</v>
      </c>
      <c r="I95" s="53">
        <v>1557</v>
      </c>
      <c r="J95" s="80">
        <v>3.73</v>
      </c>
      <c r="K95" s="109" t="s">
        <v>242</v>
      </c>
      <c r="L95" s="109" t="s">
        <v>243</v>
      </c>
      <c r="M95" s="51">
        <v>1</v>
      </c>
    </row>
    <row r="96" spans="2:13" ht="15">
      <c r="B96" s="105">
        <v>24</v>
      </c>
      <c r="C96" s="48" t="s">
        <v>169</v>
      </c>
      <c r="D96" s="108" t="s">
        <v>432</v>
      </c>
      <c r="E96" s="51">
        <v>1</v>
      </c>
      <c r="F96" s="51" t="s">
        <v>184</v>
      </c>
      <c r="G96" s="50">
        <v>2.74</v>
      </c>
      <c r="H96" s="52">
        <f t="shared" si="0"/>
        <v>2.5482000000000005</v>
      </c>
      <c r="I96" s="53">
        <v>1557</v>
      </c>
      <c r="J96" s="80">
        <v>3.73</v>
      </c>
      <c r="K96" s="109" t="s">
        <v>244</v>
      </c>
      <c r="L96" s="109" t="s">
        <v>223</v>
      </c>
      <c r="M96" s="51">
        <v>1</v>
      </c>
    </row>
    <row r="97" spans="2:13" ht="15">
      <c r="B97" s="105">
        <v>25</v>
      </c>
      <c r="C97" s="48" t="s">
        <v>169</v>
      </c>
      <c r="D97" s="108" t="s">
        <v>433</v>
      </c>
      <c r="E97" s="51">
        <v>1</v>
      </c>
      <c r="F97" s="51" t="s">
        <v>184</v>
      </c>
      <c r="G97" s="50">
        <v>2.74</v>
      </c>
      <c r="H97" s="52">
        <f t="shared" si="0"/>
        <v>2.5482000000000005</v>
      </c>
      <c r="I97" s="53">
        <v>1557</v>
      </c>
      <c r="J97" s="80">
        <v>3.73</v>
      </c>
      <c r="K97" s="109" t="s">
        <v>245</v>
      </c>
      <c r="L97" s="109" t="s">
        <v>246</v>
      </c>
      <c r="M97" s="51">
        <v>1</v>
      </c>
    </row>
    <row r="98" spans="2:13" ht="15">
      <c r="B98" s="105">
        <v>26</v>
      </c>
      <c r="C98" s="48" t="s">
        <v>169</v>
      </c>
      <c r="D98" s="108" t="s">
        <v>434</v>
      </c>
      <c r="E98" s="51">
        <v>1</v>
      </c>
      <c r="F98" s="51" t="s">
        <v>184</v>
      </c>
      <c r="G98" s="50">
        <v>2.74</v>
      </c>
      <c r="H98" s="52">
        <f t="shared" si="0"/>
        <v>2.5482000000000005</v>
      </c>
      <c r="I98" s="53">
        <v>1557</v>
      </c>
      <c r="J98" s="80">
        <v>3.73</v>
      </c>
      <c r="K98" s="109" t="s">
        <v>247</v>
      </c>
      <c r="L98" s="109" t="s">
        <v>248</v>
      </c>
      <c r="M98" s="51">
        <v>1</v>
      </c>
    </row>
    <row r="99" spans="2:13" ht="15">
      <c r="B99" s="105">
        <v>27</v>
      </c>
      <c r="C99" s="48" t="s">
        <v>169</v>
      </c>
      <c r="D99" s="108" t="s">
        <v>435</v>
      </c>
      <c r="E99" s="51">
        <v>1</v>
      </c>
      <c r="F99" s="51" t="s">
        <v>184</v>
      </c>
      <c r="G99" s="50">
        <v>2.74</v>
      </c>
      <c r="H99" s="52">
        <f t="shared" si="0"/>
        <v>2.5482000000000005</v>
      </c>
      <c r="I99" s="53">
        <v>1557</v>
      </c>
      <c r="J99" s="80">
        <v>3.73</v>
      </c>
      <c r="K99" s="109" t="s">
        <v>249</v>
      </c>
      <c r="L99" s="109" t="s">
        <v>219</v>
      </c>
      <c r="M99" s="51">
        <v>1</v>
      </c>
    </row>
    <row r="100" spans="2:13" ht="15">
      <c r="B100" s="105">
        <v>28</v>
      </c>
      <c r="C100" s="48" t="s">
        <v>169</v>
      </c>
      <c r="D100" s="108" t="s">
        <v>436</v>
      </c>
      <c r="E100" s="51">
        <v>1</v>
      </c>
      <c r="F100" s="51" t="s">
        <v>184</v>
      </c>
      <c r="G100" s="50">
        <v>2.74</v>
      </c>
      <c r="H100" s="52">
        <f t="shared" si="0"/>
        <v>2.5482000000000005</v>
      </c>
      <c r="I100" s="53">
        <v>1557</v>
      </c>
      <c r="J100" s="80">
        <v>3.73</v>
      </c>
      <c r="K100" s="109" t="s">
        <v>250</v>
      </c>
      <c r="L100" s="109" t="s">
        <v>251</v>
      </c>
      <c r="M100" s="51">
        <v>1</v>
      </c>
    </row>
    <row r="101" spans="2:13" ht="15">
      <c r="B101" s="105">
        <v>29</v>
      </c>
      <c r="C101" s="48" t="s">
        <v>169</v>
      </c>
      <c r="D101" s="108" t="s">
        <v>437</v>
      </c>
      <c r="E101" s="51">
        <v>1</v>
      </c>
      <c r="F101" s="51" t="s">
        <v>184</v>
      </c>
      <c r="G101" s="50">
        <v>2.74</v>
      </c>
      <c r="H101" s="52">
        <f t="shared" si="0"/>
        <v>2.5482000000000005</v>
      </c>
      <c r="I101" s="53">
        <v>629</v>
      </c>
      <c r="J101" s="80">
        <v>3.73</v>
      </c>
      <c r="K101" s="109" t="s">
        <v>252</v>
      </c>
      <c r="L101" s="109" t="s">
        <v>253</v>
      </c>
      <c r="M101" s="51">
        <v>1</v>
      </c>
    </row>
    <row r="102" spans="2:13" ht="15">
      <c r="B102" s="105">
        <v>30</v>
      </c>
      <c r="C102" s="48" t="s">
        <v>169</v>
      </c>
      <c r="D102" s="108" t="s">
        <v>438</v>
      </c>
      <c r="E102" s="51">
        <v>1</v>
      </c>
      <c r="F102" s="51" t="s">
        <v>184</v>
      </c>
      <c r="G102" s="50">
        <v>2.74</v>
      </c>
      <c r="H102" s="52">
        <f t="shared" si="0"/>
        <v>2.5482000000000005</v>
      </c>
      <c r="I102" s="53">
        <v>1557</v>
      </c>
      <c r="J102" s="80">
        <v>3.73</v>
      </c>
      <c r="K102" s="109" t="s">
        <v>254</v>
      </c>
      <c r="L102" s="109" t="s">
        <v>255</v>
      </c>
      <c r="M102" s="51">
        <v>1</v>
      </c>
    </row>
    <row r="103" spans="2:13" ht="15">
      <c r="B103" s="105">
        <v>31</v>
      </c>
      <c r="C103" s="48" t="s">
        <v>169</v>
      </c>
      <c r="D103" s="108" t="s">
        <v>439</v>
      </c>
      <c r="E103" s="51">
        <v>1</v>
      </c>
      <c r="F103" s="51" t="s">
        <v>184</v>
      </c>
      <c r="G103" s="50">
        <v>2.74</v>
      </c>
      <c r="H103" s="52">
        <f t="shared" si="0"/>
        <v>2.5482000000000005</v>
      </c>
      <c r="I103" s="53">
        <v>1557</v>
      </c>
      <c r="J103" s="80">
        <v>3.73</v>
      </c>
      <c r="K103" s="109" t="s">
        <v>256</v>
      </c>
      <c r="L103" s="109" t="s">
        <v>257</v>
      </c>
      <c r="M103" s="51">
        <v>1</v>
      </c>
    </row>
    <row r="104" spans="2:13" ht="15">
      <c r="B104" s="105">
        <v>32</v>
      </c>
      <c r="C104" s="48" t="s">
        <v>169</v>
      </c>
      <c r="D104" s="108" t="s">
        <v>440</v>
      </c>
      <c r="E104" s="51">
        <v>1</v>
      </c>
      <c r="F104" s="51" t="s">
        <v>184</v>
      </c>
      <c r="G104" s="50">
        <v>2.74</v>
      </c>
      <c r="H104" s="52">
        <f t="shared" si="0"/>
        <v>2.5482000000000005</v>
      </c>
      <c r="I104" s="53">
        <v>1557</v>
      </c>
      <c r="J104" s="80">
        <v>3.73</v>
      </c>
      <c r="K104" s="109" t="s">
        <v>258</v>
      </c>
      <c r="L104" s="109" t="s">
        <v>259</v>
      </c>
      <c r="M104" s="51">
        <v>1</v>
      </c>
    </row>
    <row r="105" spans="2:13" ht="15">
      <c r="B105" s="105">
        <v>33</v>
      </c>
      <c r="C105" s="48" t="s">
        <v>169</v>
      </c>
      <c r="D105" s="108" t="s">
        <v>441</v>
      </c>
      <c r="E105" s="51">
        <v>1</v>
      </c>
      <c r="F105" s="51" t="s">
        <v>184</v>
      </c>
      <c r="G105" s="50">
        <v>2.74</v>
      </c>
      <c r="H105" s="52">
        <f t="shared" si="0"/>
        <v>2.5482000000000005</v>
      </c>
      <c r="I105" s="53">
        <v>1557</v>
      </c>
      <c r="J105" s="80">
        <v>3.73</v>
      </c>
      <c r="K105" s="109" t="s">
        <v>260</v>
      </c>
      <c r="L105" s="109" t="s">
        <v>261</v>
      </c>
      <c r="M105" s="51">
        <v>1</v>
      </c>
    </row>
    <row r="106" spans="2:13" ht="15">
      <c r="B106" s="105">
        <v>34</v>
      </c>
      <c r="C106" s="48" t="s">
        <v>169</v>
      </c>
      <c r="D106" s="108" t="s">
        <v>442</v>
      </c>
      <c r="E106" s="51">
        <v>1</v>
      </c>
      <c r="F106" s="51" t="s">
        <v>184</v>
      </c>
      <c r="G106" s="50">
        <v>2.74</v>
      </c>
      <c r="H106" s="52">
        <f t="shared" si="0"/>
        <v>2.5482000000000005</v>
      </c>
      <c r="I106" s="53">
        <v>1557</v>
      </c>
      <c r="J106" s="80">
        <v>3.73</v>
      </c>
      <c r="K106" s="109" t="s">
        <v>262</v>
      </c>
      <c r="L106" s="109" t="s">
        <v>263</v>
      </c>
      <c r="M106" s="51">
        <v>1</v>
      </c>
    </row>
    <row r="107" spans="2:13" ht="15">
      <c r="B107" s="105">
        <v>35</v>
      </c>
      <c r="C107" s="48" t="s">
        <v>169</v>
      </c>
      <c r="D107" s="108" t="s">
        <v>443</v>
      </c>
      <c r="E107" s="51">
        <v>1</v>
      </c>
      <c r="F107" s="51" t="s">
        <v>184</v>
      </c>
      <c r="G107" s="50">
        <v>2.74</v>
      </c>
      <c r="H107" s="52">
        <f t="shared" si="0"/>
        <v>2.5482000000000005</v>
      </c>
      <c r="I107" s="53">
        <v>1557</v>
      </c>
      <c r="J107" s="80">
        <v>3.73</v>
      </c>
      <c r="K107" s="109" t="s">
        <v>264</v>
      </c>
      <c r="L107" s="109" t="s">
        <v>265</v>
      </c>
      <c r="M107" s="51">
        <v>1</v>
      </c>
    </row>
    <row r="108" spans="2:13" ht="15">
      <c r="B108" s="105">
        <v>36</v>
      </c>
      <c r="C108" s="48" t="s">
        <v>169</v>
      </c>
      <c r="D108" s="108" t="s">
        <v>444</v>
      </c>
      <c r="E108" s="51">
        <v>1</v>
      </c>
      <c r="F108" s="51" t="s">
        <v>184</v>
      </c>
      <c r="G108" s="50">
        <v>2.74</v>
      </c>
      <c r="H108" s="52">
        <f t="shared" si="0"/>
        <v>2.5482000000000005</v>
      </c>
      <c r="I108" s="53">
        <v>1557</v>
      </c>
      <c r="J108" s="80">
        <v>3.73</v>
      </c>
      <c r="K108" s="109" t="s">
        <v>266</v>
      </c>
      <c r="L108" s="109" t="s">
        <v>267</v>
      </c>
      <c r="M108" s="51">
        <v>1</v>
      </c>
    </row>
    <row r="109" spans="2:13" ht="15">
      <c r="B109" s="105">
        <v>37</v>
      </c>
      <c r="C109" s="48" t="s">
        <v>169</v>
      </c>
      <c r="D109" s="108" t="s">
        <v>445</v>
      </c>
      <c r="E109" s="51">
        <v>1</v>
      </c>
      <c r="F109" s="51" t="s">
        <v>184</v>
      </c>
      <c r="G109" s="50">
        <v>2.74</v>
      </c>
      <c r="H109" s="52">
        <f t="shared" si="0"/>
        <v>2.5482000000000005</v>
      </c>
      <c r="I109" s="53">
        <v>1557</v>
      </c>
      <c r="J109" s="80">
        <v>3.73</v>
      </c>
      <c r="K109" s="109" t="s">
        <v>268</v>
      </c>
      <c r="L109" s="109" t="s">
        <v>269</v>
      </c>
      <c r="M109" s="51">
        <v>1</v>
      </c>
    </row>
    <row r="110" spans="2:13" ht="15">
      <c r="B110" s="105">
        <v>38</v>
      </c>
      <c r="C110" s="48" t="s">
        <v>169</v>
      </c>
      <c r="D110" s="108" t="s">
        <v>446</v>
      </c>
      <c r="E110" s="51">
        <v>1</v>
      </c>
      <c r="F110" s="51" t="s">
        <v>184</v>
      </c>
      <c r="G110" s="50">
        <v>2.74</v>
      </c>
      <c r="H110" s="52">
        <f t="shared" si="0"/>
        <v>2.5482000000000005</v>
      </c>
      <c r="I110" s="53">
        <v>1557</v>
      </c>
      <c r="J110" s="80">
        <v>3.73</v>
      </c>
      <c r="K110" s="109" t="s">
        <v>270</v>
      </c>
      <c r="L110" s="109" t="s">
        <v>271</v>
      </c>
      <c r="M110" s="51">
        <v>1</v>
      </c>
    </row>
    <row r="111" spans="2:13" ht="15">
      <c r="B111" s="105">
        <v>39</v>
      </c>
      <c r="C111" s="48" t="s">
        <v>169</v>
      </c>
      <c r="D111" s="108" t="s">
        <v>447</v>
      </c>
      <c r="E111" s="51">
        <v>1</v>
      </c>
      <c r="F111" s="51" t="s">
        <v>184</v>
      </c>
      <c r="G111" s="50">
        <v>2.74</v>
      </c>
      <c r="H111" s="52">
        <f t="shared" si="0"/>
        <v>2.5482000000000005</v>
      </c>
      <c r="I111" s="53">
        <v>1557</v>
      </c>
      <c r="J111" s="80">
        <v>3.73</v>
      </c>
      <c r="K111" s="109" t="s">
        <v>272</v>
      </c>
      <c r="L111" s="109" t="s">
        <v>273</v>
      </c>
      <c r="M111" s="51">
        <v>1</v>
      </c>
    </row>
    <row r="112" spans="2:13" ht="15">
      <c r="B112" s="105">
        <v>40</v>
      </c>
      <c r="C112" s="48" t="s">
        <v>169</v>
      </c>
      <c r="D112" s="108" t="s">
        <v>448</v>
      </c>
      <c r="E112" s="51">
        <v>1</v>
      </c>
      <c r="F112" s="51" t="s">
        <v>184</v>
      </c>
      <c r="G112" s="50">
        <v>2.74</v>
      </c>
      <c r="H112" s="52">
        <f t="shared" si="0"/>
        <v>2.5482000000000005</v>
      </c>
      <c r="I112" s="53">
        <v>1557</v>
      </c>
      <c r="J112" s="80">
        <v>3.73</v>
      </c>
      <c r="K112" s="109" t="s">
        <v>274</v>
      </c>
      <c r="L112" s="109" t="s">
        <v>275</v>
      </c>
      <c r="M112" s="51">
        <v>1</v>
      </c>
    </row>
    <row r="113" spans="2:13" ht="15">
      <c r="B113" s="105">
        <v>41</v>
      </c>
      <c r="C113" s="48" t="s">
        <v>171</v>
      </c>
      <c r="D113" s="108" t="s">
        <v>449</v>
      </c>
      <c r="E113" s="51">
        <v>1</v>
      </c>
      <c r="F113" s="51" t="s">
        <v>184</v>
      </c>
      <c r="G113" s="50">
        <v>6.47</v>
      </c>
      <c r="H113" s="52">
        <f t="shared" si="0"/>
        <v>6.0171000000000001</v>
      </c>
      <c r="I113" s="53">
        <v>3678</v>
      </c>
      <c r="J113" s="80">
        <v>3.73</v>
      </c>
      <c r="K113" s="109" t="s">
        <v>276</v>
      </c>
      <c r="L113" s="109" t="s">
        <v>277</v>
      </c>
      <c r="M113" s="51">
        <v>1</v>
      </c>
    </row>
    <row r="114" spans="2:13" ht="15">
      <c r="B114" s="105">
        <v>42</v>
      </c>
      <c r="C114" s="48" t="s">
        <v>169</v>
      </c>
      <c r="D114" s="108" t="s">
        <v>450</v>
      </c>
      <c r="E114" s="51">
        <v>1</v>
      </c>
      <c r="F114" s="51" t="s">
        <v>184</v>
      </c>
      <c r="G114" s="50">
        <v>2.74</v>
      </c>
      <c r="H114" s="52">
        <f t="shared" si="0"/>
        <v>2.5482000000000005</v>
      </c>
      <c r="I114" s="53">
        <v>1557</v>
      </c>
      <c r="J114" s="80">
        <v>3.73</v>
      </c>
      <c r="K114" s="109" t="s">
        <v>278</v>
      </c>
      <c r="L114" s="109" t="s">
        <v>279</v>
      </c>
      <c r="M114" s="51">
        <v>1</v>
      </c>
    </row>
    <row r="115" spans="2:13" ht="15">
      <c r="B115" s="105">
        <v>43</v>
      </c>
      <c r="C115" s="48" t="s">
        <v>169</v>
      </c>
      <c r="D115" s="108" t="s">
        <v>451</v>
      </c>
      <c r="E115" s="51">
        <v>1</v>
      </c>
      <c r="F115" s="51" t="s">
        <v>184</v>
      </c>
      <c r="G115" s="50">
        <v>2.74</v>
      </c>
      <c r="H115" s="52">
        <f t="shared" si="0"/>
        <v>2.5482000000000005</v>
      </c>
      <c r="I115" s="53">
        <v>1557</v>
      </c>
      <c r="J115" s="80">
        <v>3.73</v>
      </c>
      <c r="K115" s="109" t="s">
        <v>280</v>
      </c>
      <c r="L115" s="109" t="s">
        <v>281</v>
      </c>
      <c r="M115" s="51">
        <v>1</v>
      </c>
    </row>
    <row r="116" spans="2:13" ht="15">
      <c r="B116" s="105">
        <v>44</v>
      </c>
      <c r="C116" s="48" t="s">
        <v>169</v>
      </c>
      <c r="D116" s="108" t="s">
        <v>452</v>
      </c>
      <c r="E116" s="51">
        <v>1</v>
      </c>
      <c r="F116" s="51" t="s">
        <v>184</v>
      </c>
      <c r="G116" s="50">
        <v>2.74</v>
      </c>
      <c r="H116" s="52">
        <f t="shared" si="0"/>
        <v>2.5482000000000005</v>
      </c>
      <c r="I116" s="53">
        <v>1557</v>
      </c>
      <c r="J116" s="80">
        <v>3.73</v>
      </c>
      <c r="K116" s="109" t="s">
        <v>282</v>
      </c>
      <c r="L116" s="109" t="s">
        <v>283</v>
      </c>
      <c r="M116" s="51">
        <v>1</v>
      </c>
    </row>
    <row r="117" spans="2:13" ht="15">
      <c r="B117" s="105">
        <v>45</v>
      </c>
      <c r="C117" s="48" t="s">
        <v>169</v>
      </c>
      <c r="D117" s="108" t="s">
        <v>453</v>
      </c>
      <c r="E117" s="51">
        <v>1</v>
      </c>
      <c r="F117" s="51" t="s">
        <v>184</v>
      </c>
      <c r="G117" s="50">
        <v>2.74</v>
      </c>
      <c r="H117" s="52">
        <f t="shared" si="0"/>
        <v>2.5482000000000005</v>
      </c>
      <c r="I117" s="53">
        <v>1557</v>
      </c>
      <c r="J117" s="80">
        <v>3.73</v>
      </c>
      <c r="K117" s="109" t="s">
        <v>284</v>
      </c>
      <c r="L117" s="109" t="s">
        <v>285</v>
      </c>
      <c r="M117" s="51">
        <v>1</v>
      </c>
    </row>
    <row r="118" spans="2:13" ht="15">
      <c r="B118" s="105">
        <v>46</v>
      </c>
      <c r="C118" s="48" t="s">
        <v>169</v>
      </c>
      <c r="D118" s="108" t="s">
        <v>454</v>
      </c>
      <c r="E118" s="51">
        <v>1</v>
      </c>
      <c r="F118" s="51" t="s">
        <v>184</v>
      </c>
      <c r="G118" s="50">
        <v>2.74</v>
      </c>
      <c r="H118" s="52">
        <f t="shared" si="0"/>
        <v>2.5482000000000005</v>
      </c>
      <c r="I118" s="53">
        <v>1557</v>
      </c>
      <c r="J118" s="80">
        <v>3.73</v>
      </c>
      <c r="K118" s="109" t="s">
        <v>286</v>
      </c>
      <c r="L118" s="109" t="s">
        <v>287</v>
      </c>
      <c r="M118" s="51">
        <v>1</v>
      </c>
    </row>
    <row r="119" spans="2:13" ht="15">
      <c r="B119" s="105">
        <v>47</v>
      </c>
      <c r="C119" s="48" t="s">
        <v>169</v>
      </c>
      <c r="D119" s="108" t="s">
        <v>455</v>
      </c>
      <c r="E119" s="51">
        <v>1</v>
      </c>
      <c r="F119" s="51" t="s">
        <v>184</v>
      </c>
      <c r="G119" s="50">
        <v>2.74</v>
      </c>
      <c r="H119" s="52">
        <f t="shared" si="0"/>
        <v>2.5482000000000005</v>
      </c>
      <c r="I119" s="53">
        <v>1557</v>
      </c>
      <c r="J119" s="80">
        <v>3.73</v>
      </c>
      <c r="K119" s="109" t="s">
        <v>288</v>
      </c>
      <c r="L119" s="109" t="s">
        <v>289</v>
      </c>
      <c r="M119" s="51">
        <v>1</v>
      </c>
    </row>
    <row r="120" spans="2:13" ht="15">
      <c r="B120" s="105">
        <v>48</v>
      </c>
      <c r="C120" s="48" t="s">
        <v>169</v>
      </c>
      <c r="D120" s="108" t="s">
        <v>456</v>
      </c>
      <c r="E120" s="51">
        <v>1</v>
      </c>
      <c r="F120" s="51" t="s">
        <v>184</v>
      </c>
      <c r="G120" s="50">
        <v>2.74</v>
      </c>
      <c r="H120" s="52">
        <f t="shared" si="0"/>
        <v>2.5482000000000005</v>
      </c>
      <c r="I120" s="53">
        <v>1557</v>
      </c>
      <c r="J120" s="80">
        <v>3.73</v>
      </c>
      <c r="K120" s="109" t="s">
        <v>290</v>
      </c>
      <c r="L120" s="109" t="s">
        <v>291</v>
      </c>
      <c r="M120" s="51">
        <v>1</v>
      </c>
    </row>
    <row r="121" spans="2:13" ht="15">
      <c r="B121" s="105">
        <v>49</v>
      </c>
      <c r="C121" s="48" t="s">
        <v>169</v>
      </c>
      <c r="D121" s="108" t="s">
        <v>457</v>
      </c>
      <c r="E121" s="51">
        <v>1</v>
      </c>
      <c r="F121" s="51" t="s">
        <v>184</v>
      </c>
      <c r="G121" s="50">
        <v>2.74</v>
      </c>
      <c r="H121" s="52">
        <f t="shared" si="0"/>
        <v>2.5482000000000005</v>
      </c>
      <c r="I121" s="53">
        <v>1557</v>
      </c>
      <c r="J121" s="80">
        <v>3.73</v>
      </c>
      <c r="K121" s="110" t="s">
        <v>292</v>
      </c>
      <c r="L121" s="110" t="s">
        <v>293</v>
      </c>
      <c r="M121" s="51">
        <v>1</v>
      </c>
    </row>
    <row r="122" spans="2:13" ht="15">
      <c r="B122" s="105">
        <v>50</v>
      </c>
      <c r="C122" s="48" t="s">
        <v>169</v>
      </c>
      <c r="D122" s="108" t="s">
        <v>458</v>
      </c>
      <c r="E122" s="51">
        <v>1</v>
      </c>
      <c r="F122" s="51" t="s">
        <v>184</v>
      </c>
      <c r="G122" s="50">
        <v>2.74</v>
      </c>
      <c r="H122" s="52">
        <f t="shared" si="0"/>
        <v>2.5482000000000005</v>
      </c>
      <c r="I122" s="53">
        <v>1557</v>
      </c>
      <c r="J122" s="80">
        <v>3.73</v>
      </c>
      <c r="K122" s="110" t="s">
        <v>294</v>
      </c>
      <c r="L122" s="110" t="s">
        <v>295</v>
      </c>
      <c r="M122" s="51">
        <v>1</v>
      </c>
    </row>
    <row r="123" spans="2:13" ht="15">
      <c r="B123" s="105">
        <v>51</v>
      </c>
      <c r="C123" s="48" t="s">
        <v>169</v>
      </c>
      <c r="D123" s="108" t="s">
        <v>459</v>
      </c>
      <c r="E123" s="51">
        <v>1</v>
      </c>
      <c r="F123" s="51" t="s">
        <v>184</v>
      </c>
      <c r="G123" s="50">
        <v>2.74</v>
      </c>
      <c r="H123" s="52">
        <f t="shared" si="0"/>
        <v>2.5482000000000005</v>
      </c>
      <c r="I123" s="53">
        <v>1557</v>
      </c>
      <c r="J123" s="80">
        <v>3.73</v>
      </c>
      <c r="K123" s="110" t="s">
        <v>242</v>
      </c>
      <c r="L123" s="110" t="s">
        <v>243</v>
      </c>
      <c r="M123" s="51">
        <v>1</v>
      </c>
    </row>
    <row r="124" spans="2:13" ht="18.75">
      <c r="B124" s="105">
        <v>52</v>
      </c>
      <c r="C124" s="48" t="s">
        <v>169</v>
      </c>
      <c r="D124" s="111" t="s">
        <v>460</v>
      </c>
      <c r="E124" s="51">
        <v>1</v>
      </c>
      <c r="F124" s="51" t="s">
        <v>184</v>
      </c>
      <c r="G124" s="50">
        <v>2.74</v>
      </c>
      <c r="H124" s="52">
        <f t="shared" si="0"/>
        <v>2.5482000000000005</v>
      </c>
      <c r="I124" s="53">
        <v>1557</v>
      </c>
      <c r="J124" s="80">
        <v>3.73</v>
      </c>
      <c r="K124" s="110" t="s">
        <v>296</v>
      </c>
      <c r="L124" s="110" t="s">
        <v>297</v>
      </c>
      <c r="M124" s="51">
        <v>1</v>
      </c>
    </row>
    <row r="125" spans="2:13" ht="18.75">
      <c r="B125" s="105">
        <v>53</v>
      </c>
      <c r="C125" s="48" t="s">
        <v>169</v>
      </c>
      <c r="D125" s="111" t="s">
        <v>461</v>
      </c>
      <c r="E125" s="51">
        <v>1</v>
      </c>
      <c r="F125" s="51" t="s">
        <v>184</v>
      </c>
      <c r="G125" s="50">
        <v>2.74</v>
      </c>
      <c r="H125" s="52">
        <f t="shared" si="0"/>
        <v>2.5482000000000005</v>
      </c>
      <c r="I125" s="53">
        <v>1557</v>
      </c>
      <c r="J125" s="80">
        <v>3.73</v>
      </c>
      <c r="K125" s="110" t="s">
        <v>224</v>
      </c>
      <c r="L125" s="110" t="s">
        <v>225</v>
      </c>
      <c r="M125" s="51">
        <v>1</v>
      </c>
    </row>
    <row r="126" spans="2:13" ht="18.75">
      <c r="B126" s="105">
        <v>54</v>
      </c>
      <c r="C126" s="48" t="s">
        <v>169</v>
      </c>
      <c r="D126" s="111" t="s">
        <v>462</v>
      </c>
      <c r="E126" s="51">
        <v>1</v>
      </c>
      <c r="F126" s="51" t="s">
        <v>184</v>
      </c>
      <c r="G126" s="50">
        <v>2.74</v>
      </c>
      <c r="H126" s="52">
        <f t="shared" si="0"/>
        <v>2.5482000000000005</v>
      </c>
      <c r="I126" s="53">
        <v>1557</v>
      </c>
      <c r="J126" s="80">
        <v>3.73</v>
      </c>
      <c r="K126" s="110" t="s">
        <v>298</v>
      </c>
      <c r="L126" s="110" t="s">
        <v>299</v>
      </c>
      <c r="M126" s="51">
        <v>1</v>
      </c>
    </row>
    <row r="127" spans="2:13" ht="37.5">
      <c r="B127" s="105">
        <v>55</v>
      </c>
      <c r="C127" s="48" t="s">
        <v>169</v>
      </c>
      <c r="D127" s="111" t="s">
        <v>463</v>
      </c>
      <c r="E127" s="51">
        <v>1</v>
      </c>
      <c r="F127" s="51" t="s">
        <v>184</v>
      </c>
      <c r="G127" s="50">
        <v>2.74</v>
      </c>
      <c r="H127" s="52">
        <f t="shared" si="0"/>
        <v>2.5482000000000005</v>
      </c>
      <c r="I127" s="53">
        <v>1557</v>
      </c>
      <c r="J127" s="80">
        <v>3.73</v>
      </c>
      <c r="K127" s="110" t="s">
        <v>298</v>
      </c>
      <c r="L127" s="110" t="s">
        <v>300</v>
      </c>
      <c r="M127" s="51">
        <v>1</v>
      </c>
    </row>
    <row r="128" spans="2:13" ht="37.5">
      <c r="B128" s="105">
        <v>56</v>
      </c>
      <c r="C128" s="48" t="s">
        <v>169</v>
      </c>
      <c r="D128" s="111" t="s">
        <v>464</v>
      </c>
      <c r="E128" s="51">
        <v>1</v>
      </c>
      <c r="F128" s="51" t="s">
        <v>184</v>
      </c>
      <c r="G128" s="50">
        <v>2.74</v>
      </c>
      <c r="H128" s="52">
        <f t="shared" si="0"/>
        <v>2.5482000000000005</v>
      </c>
      <c r="I128" s="53">
        <v>1557</v>
      </c>
      <c r="J128" s="80">
        <v>3.73</v>
      </c>
      <c r="K128" s="110" t="s">
        <v>227</v>
      </c>
      <c r="L128" s="110" t="s">
        <v>228</v>
      </c>
      <c r="M128" s="51">
        <v>1</v>
      </c>
    </row>
    <row r="129" spans="2:13" ht="18.75">
      <c r="B129" s="105">
        <v>57</v>
      </c>
      <c r="C129" s="48" t="s">
        <v>169</v>
      </c>
      <c r="D129" s="111" t="s">
        <v>465</v>
      </c>
      <c r="E129" s="51">
        <v>1</v>
      </c>
      <c r="F129" s="51" t="s">
        <v>184</v>
      </c>
      <c r="G129" s="50">
        <v>2.74</v>
      </c>
      <c r="H129" s="52">
        <f t="shared" si="0"/>
        <v>2.5482000000000005</v>
      </c>
      <c r="I129" s="53">
        <v>1557</v>
      </c>
      <c r="J129" s="80">
        <v>3.73</v>
      </c>
      <c r="K129" s="110" t="s">
        <v>301</v>
      </c>
      <c r="L129" s="110" t="s">
        <v>302</v>
      </c>
      <c r="M129" s="51">
        <v>1</v>
      </c>
    </row>
    <row r="130" spans="2:13" ht="18.75">
      <c r="B130" s="105">
        <v>58</v>
      </c>
      <c r="C130" s="48" t="s">
        <v>169</v>
      </c>
      <c r="D130" s="111" t="s">
        <v>466</v>
      </c>
      <c r="E130" s="51">
        <v>1</v>
      </c>
      <c r="F130" s="51" t="s">
        <v>184</v>
      </c>
      <c r="G130" s="50">
        <v>2.74</v>
      </c>
      <c r="H130" s="52">
        <f t="shared" si="0"/>
        <v>2.5482000000000005</v>
      </c>
      <c r="I130" s="53">
        <v>1557</v>
      </c>
      <c r="J130" s="80">
        <v>3.73</v>
      </c>
      <c r="K130" s="110" t="s">
        <v>303</v>
      </c>
      <c r="L130" s="110" t="s">
        <v>304</v>
      </c>
      <c r="M130" s="51">
        <v>1</v>
      </c>
    </row>
    <row r="131" spans="2:13" ht="18.75">
      <c r="B131" s="105">
        <v>59</v>
      </c>
      <c r="C131" s="48" t="s">
        <v>169</v>
      </c>
      <c r="D131" s="111" t="s">
        <v>467</v>
      </c>
      <c r="E131" s="51">
        <v>1</v>
      </c>
      <c r="F131" s="51" t="s">
        <v>184</v>
      </c>
      <c r="G131" s="50">
        <v>2.74</v>
      </c>
      <c r="H131" s="52">
        <f t="shared" si="0"/>
        <v>2.5482000000000005</v>
      </c>
      <c r="I131" s="53">
        <v>1557</v>
      </c>
      <c r="J131" s="80">
        <v>3.73</v>
      </c>
      <c r="K131" s="110" t="s">
        <v>305</v>
      </c>
      <c r="L131" s="110" t="s">
        <v>306</v>
      </c>
      <c r="M131" s="51">
        <v>1</v>
      </c>
    </row>
    <row r="132" spans="2:13" ht="18.75">
      <c r="B132" s="105">
        <v>60</v>
      </c>
      <c r="C132" s="48" t="s">
        <v>169</v>
      </c>
      <c r="D132" s="111" t="s">
        <v>468</v>
      </c>
      <c r="E132" s="51">
        <v>1</v>
      </c>
      <c r="F132" s="51" t="s">
        <v>184</v>
      </c>
      <c r="G132" s="50">
        <v>2.74</v>
      </c>
      <c r="H132" s="52">
        <f t="shared" si="0"/>
        <v>2.5482000000000005</v>
      </c>
      <c r="I132" s="53">
        <v>1557</v>
      </c>
      <c r="J132" s="80">
        <v>3.73</v>
      </c>
      <c r="K132" s="110" t="s">
        <v>307</v>
      </c>
      <c r="L132" s="110" t="s">
        <v>308</v>
      </c>
      <c r="M132" s="51">
        <v>1</v>
      </c>
    </row>
    <row r="133" spans="2:13" ht="37.5">
      <c r="B133" s="105">
        <v>61</v>
      </c>
      <c r="C133" s="48" t="s">
        <v>169</v>
      </c>
      <c r="D133" s="111" t="s">
        <v>469</v>
      </c>
      <c r="E133" s="51">
        <v>1</v>
      </c>
      <c r="F133" s="51" t="s">
        <v>184</v>
      </c>
      <c r="G133" s="50">
        <v>2.74</v>
      </c>
      <c r="H133" s="52">
        <f t="shared" si="0"/>
        <v>2.5482000000000005</v>
      </c>
      <c r="I133" s="53">
        <v>1557</v>
      </c>
      <c r="J133" s="80">
        <v>3.73</v>
      </c>
      <c r="K133" s="110" t="s">
        <v>309</v>
      </c>
      <c r="L133" s="110" t="s">
        <v>310</v>
      </c>
      <c r="M133" s="51">
        <v>1</v>
      </c>
    </row>
    <row r="134" spans="2:13" ht="18.75">
      <c r="B134" s="105">
        <v>62</v>
      </c>
      <c r="C134" s="48" t="s">
        <v>169</v>
      </c>
      <c r="D134" s="111" t="s">
        <v>470</v>
      </c>
      <c r="E134" s="51">
        <v>1</v>
      </c>
      <c r="F134" s="51" t="s">
        <v>184</v>
      </c>
      <c r="G134" s="50">
        <v>2.74</v>
      </c>
      <c r="H134" s="52">
        <f t="shared" si="0"/>
        <v>2.5482000000000005</v>
      </c>
      <c r="I134" s="53">
        <v>1557</v>
      </c>
      <c r="J134" s="80">
        <v>3.73</v>
      </c>
      <c r="K134" s="110" t="s">
        <v>311</v>
      </c>
      <c r="L134" s="110" t="s">
        <v>312</v>
      </c>
      <c r="M134" s="51">
        <v>1</v>
      </c>
    </row>
    <row r="135" spans="2:13" ht="37.5">
      <c r="B135" s="105">
        <v>63</v>
      </c>
      <c r="C135" s="48" t="s">
        <v>169</v>
      </c>
      <c r="D135" s="111" t="s">
        <v>471</v>
      </c>
      <c r="E135" s="51">
        <v>1</v>
      </c>
      <c r="F135" s="51" t="s">
        <v>184</v>
      </c>
      <c r="G135" s="50">
        <v>2.74</v>
      </c>
      <c r="H135" s="52">
        <f t="shared" si="0"/>
        <v>2.5482000000000005</v>
      </c>
      <c r="I135" s="53">
        <v>1557</v>
      </c>
      <c r="J135" s="80">
        <v>3.73</v>
      </c>
      <c r="K135" s="110" t="s">
        <v>313</v>
      </c>
      <c r="L135" s="110" t="s">
        <v>314</v>
      </c>
      <c r="M135" s="51">
        <v>1</v>
      </c>
    </row>
    <row r="136" spans="2:13" ht="18.75">
      <c r="B136" s="105">
        <v>64</v>
      </c>
      <c r="C136" s="48" t="s">
        <v>169</v>
      </c>
      <c r="D136" s="111" t="s">
        <v>472</v>
      </c>
      <c r="E136" s="51">
        <v>1</v>
      </c>
      <c r="F136" s="51" t="s">
        <v>184</v>
      </c>
      <c r="G136" s="50">
        <v>2.74</v>
      </c>
      <c r="H136" s="52">
        <f t="shared" si="0"/>
        <v>2.5482000000000005</v>
      </c>
      <c r="I136" s="53">
        <v>1557</v>
      </c>
      <c r="J136" s="80">
        <v>3.73</v>
      </c>
      <c r="K136" s="110" t="s">
        <v>315</v>
      </c>
      <c r="L136" s="110" t="s">
        <v>316</v>
      </c>
      <c r="M136" s="51">
        <v>1</v>
      </c>
    </row>
    <row r="137" spans="2:13" ht="18.75">
      <c r="B137" s="105">
        <v>65</v>
      </c>
      <c r="C137" s="48" t="s">
        <v>169</v>
      </c>
      <c r="D137" s="111" t="s">
        <v>473</v>
      </c>
      <c r="E137" s="51">
        <v>1</v>
      </c>
      <c r="F137" s="51" t="s">
        <v>184</v>
      </c>
      <c r="G137" s="50">
        <v>2.74</v>
      </c>
      <c r="H137" s="52">
        <f t="shared" si="0"/>
        <v>2.5482000000000005</v>
      </c>
      <c r="I137" s="53">
        <v>1557</v>
      </c>
      <c r="J137" s="80">
        <v>3.73</v>
      </c>
      <c r="K137" s="110" t="s">
        <v>317</v>
      </c>
      <c r="L137" s="110" t="s">
        <v>318</v>
      </c>
      <c r="M137" s="51">
        <v>1</v>
      </c>
    </row>
    <row r="138" spans="2:13" ht="18.75">
      <c r="B138" s="105">
        <v>66</v>
      </c>
      <c r="C138" s="48" t="s">
        <v>169</v>
      </c>
      <c r="D138" s="111" t="s">
        <v>474</v>
      </c>
      <c r="E138" s="51">
        <v>1</v>
      </c>
      <c r="F138" s="51" t="s">
        <v>184</v>
      </c>
      <c r="G138" s="50">
        <v>2.74</v>
      </c>
      <c r="H138" s="52">
        <f t="shared" ref="H138:H159" si="1">G138*0.93</f>
        <v>2.5482000000000005</v>
      </c>
      <c r="I138" s="53">
        <v>1557</v>
      </c>
      <c r="J138" s="80">
        <v>3.73</v>
      </c>
      <c r="K138" s="110" t="s">
        <v>319</v>
      </c>
      <c r="L138" s="110" t="s">
        <v>320</v>
      </c>
      <c r="M138" s="51">
        <v>1</v>
      </c>
    </row>
    <row r="139" spans="2:13" ht="18.75">
      <c r="B139" s="105">
        <v>67</v>
      </c>
      <c r="C139" s="48" t="s">
        <v>169</v>
      </c>
      <c r="D139" s="112" t="s">
        <v>475</v>
      </c>
      <c r="E139" s="51">
        <v>1</v>
      </c>
      <c r="F139" s="51" t="s">
        <v>184</v>
      </c>
      <c r="G139" s="50">
        <v>2.74</v>
      </c>
      <c r="H139" s="52">
        <f t="shared" si="1"/>
        <v>2.5482000000000005</v>
      </c>
      <c r="I139" s="53">
        <v>1557</v>
      </c>
      <c r="J139" s="80">
        <v>3.73</v>
      </c>
      <c r="K139" s="110" t="s">
        <v>224</v>
      </c>
      <c r="L139" s="110" t="s">
        <v>321</v>
      </c>
      <c r="M139" s="51">
        <v>1</v>
      </c>
    </row>
    <row r="140" spans="2:13" ht="18.75">
      <c r="B140" s="105">
        <v>68</v>
      </c>
      <c r="C140" s="48" t="s">
        <v>169</v>
      </c>
      <c r="D140" s="111" t="s">
        <v>476</v>
      </c>
      <c r="E140" s="51">
        <v>1</v>
      </c>
      <c r="F140" s="51" t="s">
        <v>184</v>
      </c>
      <c r="G140" s="50">
        <v>2.74</v>
      </c>
      <c r="H140" s="52">
        <f t="shared" si="1"/>
        <v>2.5482000000000005</v>
      </c>
      <c r="I140" s="53">
        <v>1557</v>
      </c>
      <c r="J140" s="80">
        <v>3.73</v>
      </c>
      <c r="K140" s="110" t="s">
        <v>322</v>
      </c>
      <c r="L140" s="110" t="s">
        <v>323</v>
      </c>
      <c r="M140" s="51">
        <v>1</v>
      </c>
    </row>
    <row r="141" spans="2:13" ht="18.75">
      <c r="B141" s="105">
        <v>69</v>
      </c>
      <c r="C141" s="48" t="s">
        <v>169</v>
      </c>
      <c r="D141" s="111" t="s">
        <v>477</v>
      </c>
      <c r="E141" s="51">
        <v>1</v>
      </c>
      <c r="F141" s="51" t="s">
        <v>184</v>
      </c>
      <c r="G141" s="50">
        <v>2.74</v>
      </c>
      <c r="H141" s="52">
        <f t="shared" si="1"/>
        <v>2.5482000000000005</v>
      </c>
      <c r="I141" s="53">
        <v>1557</v>
      </c>
      <c r="J141" s="80">
        <v>3.73</v>
      </c>
      <c r="K141" s="110" t="s">
        <v>218</v>
      </c>
      <c r="L141" s="110" t="s">
        <v>324</v>
      </c>
      <c r="M141" s="51">
        <v>1</v>
      </c>
    </row>
    <row r="142" spans="2:13" ht="18.75">
      <c r="B142" s="105">
        <v>70</v>
      </c>
      <c r="C142" s="48" t="s">
        <v>169</v>
      </c>
      <c r="D142" s="111" t="s">
        <v>478</v>
      </c>
      <c r="E142" s="51">
        <v>1</v>
      </c>
      <c r="F142" s="51" t="s">
        <v>184</v>
      </c>
      <c r="G142" s="50">
        <v>2.74</v>
      </c>
      <c r="H142" s="52">
        <f t="shared" si="1"/>
        <v>2.5482000000000005</v>
      </c>
      <c r="I142" s="53">
        <v>1557</v>
      </c>
      <c r="J142" s="80">
        <v>3.73</v>
      </c>
      <c r="K142" s="110" t="s">
        <v>325</v>
      </c>
      <c r="L142" s="110" t="s">
        <v>326</v>
      </c>
      <c r="M142" s="51">
        <v>1</v>
      </c>
    </row>
    <row r="143" spans="2:13" ht="18.75">
      <c r="B143" s="105">
        <v>71</v>
      </c>
      <c r="C143" s="48" t="s">
        <v>169</v>
      </c>
      <c r="D143" s="111" t="s">
        <v>479</v>
      </c>
      <c r="E143" s="51">
        <v>1</v>
      </c>
      <c r="F143" s="51" t="s">
        <v>184</v>
      </c>
      <c r="G143" s="50">
        <v>2.74</v>
      </c>
      <c r="H143" s="52">
        <f t="shared" si="1"/>
        <v>2.5482000000000005</v>
      </c>
      <c r="I143" s="53">
        <v>1557</v>
      </c>
      <c r="J143" s="80">
        <v>3.73</v>
      </c>
      <c r="K143" s="110" t="s">
        <v>224</v>
      </c>
      <c r="L143" s="110" t="s">
        <v>321</v>
      </c>
      <c r="M143" s="51">
        <v>1</v>
      </c>
    </row>
    <row r="144" spans="2:13" ht="37.5">
      <c r="B144" s="105">
        <v>72</v>
      </c>
      <c r="C144" s="48" t="s">
        <v>169</v>
      </c>
      <c r="D144" s="111" t="s">
        <v>480</v>
      </c>
      <c r="E144" s="51">
        <v>1</v>
      </c>
      <c r="F144" s="51" t="s">
        <v>184</v>
      </c>
      <c r="G144" s="50">
        <v>2.74</v>
      </c>
      <c r="H144" s="52">
        <f t="shared" si="1"/>
        <v>2.5482000000000005</v>
      </c>
      <c r="I144" s="53">
        <v>1557</v>
      </c>
      <c r="J144" s="80">
        <v>3.73</v>
      </c>
      <c r="K144" s="110" t="s">
        <v>298</v>
      </c>
      <c r="L144" s="110" t="s">
        <v>300</v>
      </c>
      <c r="M144" s="51">
        <v>1</v>
      </c>
    </row>
    <row r="145" spans="2:13" ht="15">
      <c r="B145" s="105">
        <v>73</v>
      </c>
      <c r="C145" s="48" t="s">
        <v>172</v>
      </c>
      <c r="D145" s="108" t="s">
        <v>481</v>
      </c>
      <c r="E145" s="51">
        <v>1</v>
      </c>
      <c r="F145" s="83">
        <v>0.5</v>
      </c>
      <c r="G145" s="54">
        <f>F145*32376/100000</f>
        <v>0.16188</v>
      </c>
      <c r="H145" s="52">
        <f t="shared" si="1"/>
        <v>0.1505484</v>
      </c>
      <c r="I145" s="53">
        <v>227</v>
      </c>
      <c r="J145" s="49">
        <v>0.5</v>
      </c>
      <c r="K145" s="109" t="s">
        <v>327</v>
      </c>
      <c r="L145" s="109" t="s">
        <v>328</v>
      </c>
      <c r="M145" s="51">
        <v>1</v>
      </c>
    </row>
    <row r="146" spans="2:13" ht="15">
      <c r="B146" s="105">
        <v>74</v>
      </c>
      <c r="C146" s="48" t="s">
        <v>172</v>
      </c>
      <c r="D146" s="108" t="s">
        <v>482</v>
      </c>
      <c r="E146" s="51">
        <v>1</v>
      </c>
      <c r="F146" s="83">
        <v>0.42</v>
      </c>
      <c r="G146" s="54">
        <f t="shared" ref="G146:G159" si="2">F146*32376/100000</f>
        <v>0.13597919999999999</v>
      </c>
      <c r="H146" s="52">
        <f t="shared" si="1"/>
        <v>0.126460656</v>
      </c>
      <c r="I146" s="53">
        <v>682</v>
      </c>
      <c r="J146" s="49">
        <v>1.5</v>
      </c>
      <c r="K146" s="109" t="s">
        <v>329</v>
      </c>
      <c r="L146" s="109" t="s">
        <v>330</v>
      </c>
      <c r="M146" s="51">
        <v>1</v>
      </c>
    </row>
    <row r="147" spans="2:13" ht="15">
      <c r="B147" s="105">
        <v>75</v>
      </c>
      <c r="C147" s="48" t="s">
        <v>172</v>
      </c>
      <c r="D147" s="108" t="s">
        <v>483</v>
      </c>
      <c r="E147" s="51">
        <v>1</v>
      </c>
      <c r="F147" s="83">
        <v>1.21</v>
      </c>
      <c r="G147" s="54">
        <f t="shared" si="2"/>
        <v>0.39174959999999998</v>
      </c>
      <c r="H147" s="52">
        <f t="shared" si="1"/>
        <v>0.364327128</v>
      </c>
      <c r="I147" s="53">
        <v>550</v>
      </c>
      <c r="J147" s="49">
        <v>1.21</v>
      </c>
      <c r="K147" s="109" t="s">
        <v>331</v>
      </c>
      <c r="L147" s="109" t="s">
        <v>332</v>
      </c>
      <c r="M147" s="51">
        <v>1</v>
      </c>
    </row>
    <row r="148" spans="2:13" ht="15">
      <c r="B148" s="105">
        <v>76</v>
      </c>
      <c r="C148" s="48" t="s">
        <v>172</v>
      </c>
      <c r="D148" s="108" t="s">
        <v>427</v>
      </c>
      <c r="E148" s="51">
        <v>1</v>
      </c>
      <c r="F148" s="83">
        <v>0.28000000000000003</v>
      </c>
      <c r="G148" s="54">
        <f t="shared" si="2"/>
        <v>9.0652800000000006E-2</v>
      </c>
      <c r="H148" s="52">
        <f t="shared" si="1"/>
        <v>8.4307104000000008E-2</v>
      </c>
      <c r="I148" s="53">
        <v>127</v>
      </c>
      <c r="J148" s="49">
        <v>0.28000000000000003</v>
      </c>
      <c r="K148" s="109" t="s">
        <v>333</v>
      </c>
      <c r="L148" s="109" t="s">
        <v>334</v>
      </c>
      <c r="M148" s="51">
        <v>1</v>
      </c>
    </row>
    <row r="149" spans="2:13" ht="15">
      <c r="B149" s="105">
        <v>77</v>
      </c>
      <c r="C149" s="48" t="s">
        <v>172</v>
      </c>
      <c r="D149" s="108" t="s">
        <v>483</v>
      </c>
      <c r="E149" s="51">
        <v>1</v>
      </c>
      <c r="F149" s="83">
        <v>0.24</v>
      </c>
      <c r="G149" s="54">
        <f t="shared" si="2"/>
        <v>7.7702399999999991E-2</v>
      </c>
      <c r="H149" s="52">
        <f t="shared" si="1"/>
        <v>7.2263231999999997E-2</v>
      </c>
      <c r="I149" s="53">
        <v>109</v>
      </c>
      <c r="J149" s="49">
        <v>0.24</v>
      </c>
      <c r="K149" s="109" t="s">
        <v>335</v>
      </c>
      <c r="L149" s="109" t="s">
        <v>336</v>
      </c>
      <c r="M149" s="51">
        <v>1</v>
      </c>
    </row>
    <row r="150" spans="2:13" ht="15">
      <c r="B150" s="105">
        <v>78</v>
      </c>
      <c r="C150" s="48" t="s">
        <v>172</v>
      </c>
      <c r="D150" s="108" t="s">
        <v>484</v>
      </c>
      <c r="E150" s="51">
        <v>1</v>
      </c>
      <c r="F150" s="83">
        <v>0.63</v>
      </c>
      <c r="G150" s="54">
        <f t="shared" si="2"/>
        <v>0.20396880000000001</v>
      </c>
      <c r="H150" s="52">
        <f t="shared" si="1"/>
        <v>0.18969098400000001</v>
      </c>
      <c r="I150" s="53">
        <v>455</v>
      </c>
      <c r="J150" s="49">
        <v>1</v>
      </c>
      <c r="K150" s="109" t="s">
        <v>337</v>
      </c>
      <c r="L150" s="109" t="s">
        <v>338</v>
      </c>
      <c r="M150" s="51">
        <v>1</v>
      </c>
    </row>
    <row r="151" spans="2:13" ht="15">
      <c r="B151" s="105">
        <v>79</v>
      </c>
      <c r="C151" s="48" t="s">
        <v>172</v>
      </c>
      <c r="D151" s="108" t="s">
        <v>485</v>
      </c>
      <c r="E151" s="51">
        <v>1</v>
      </c>
      <c r="F151" s="83">
        <v>1.1000000000000001</v>
      </c>
      <c r="G151" s="54">
        <f t="shared" si="2"/>
        <v>0.35613600000000006</v>
      </c>
      <c r="H151" s="52">
        <f t="shared" si="1"/>
        <v>0.33120648000000008</v>
      </c>
      <c r="I151" s="53">
        <v>410</v>
      </c>
      <c r="J151" s="49">
        <v>0.9</v>
      </c>
      <c r="K151" s="109" t="s">
        <v>339</v>
      </c>
      <c r="L151" s="109" t="s">
        <v>340</v>
      </c>
      <c r="M151" s="51">
        <v>1</v>
      </c>
    </row>
    <row r="152" spans="2:13" ht="15">
      <c r="B152" s="105">
        <v>80</v>
      </c>
      <c r="C152" s="48" t="s">
        <v>172</v>
      </c>
      <c r="D152" s="108" t="s">
        <v>486</v>
      </c>
      <c r="E152" s="51">
        <v>1</v>
      </c>
      <c r="F152" s="83">
        <v>0.57999999999999996</v>
      </c>
      <c r="G152" s="54">
        <f t="shared" si="2"/>
        <v>0.18778079999999997</v>
      </c>
      <c r="H152" s="52">
        <f t="shared" si="1"/>
        <v>0.17463614399999999</v>
      </c>
      <c r="I152" s="53">
        <v>227</v>
      </c>
      <c r="J152" s="49">
        <v>0.5</v>
      </c>
      <c r="K152" s="109" t="s">
        <v>341</v>
      </c>
      <c r="L152" s="109" t="s">
        <v>342</v>
      </c>
      <c r="M152" s="51">
        <v>1</v>
      </c>
    </row>
    <row r="153" spans="2:13" ht="15">
      <c r="B153" s="105">
        <v>81</v>
      </c>
      <c r="C153" s="48" t="s">
        <v>172</v>
      </c>
      <c r="D153" s="108" t="s">
        <v>487</v>
      </c>
      <c r="E153" s="51">
        <v>1</v>
      </c>
      <c r="F153" s="83">
        <v>0.13</v>
      </c>
      <c r="G153" s="54">
        <f t="shared" si="2"/>
        <v>4.2088800000000003E-2</v>
      </c>
      <c r="H153" s="52">
        <f t="shared" si="1"/>
        <v>3.9142584000000001E-2</v>
      </c>
      <c r="I153" s="53">
        <v>227</v>
      </c>
      <c r="J153" s="49">
        <v>0.5</v>
      </c>
      <c r="K153" s="109" t="s">
        <v>343</v>
      </c>
      <c r="L153" s="109" t="s">
        <v>344</v>
      </c>
      <c r="M153" s="51">
        <v>1</v>
      </c>
    </row>
    <row r="154" spans="2:13" ht="15">
      <c r="B154" s="105">
        <v>82</v>
      </c>
      <c r="C154" s="48" t="s">
        <v>172</v>
      </c>
      <c r="D154" s="108" t="s">
        <v>483</v>
      </c>
      <c r="E154" s="51">
        <v>1</v>
      </c>
      <c r="F154" s="83">
        <v>0.5</v>
      </c>
      <c r="G154" s="54">
        <f t="shared" si="2"/>
        <v>0.16188</v>
      </c>
      <c r="H154" s="52">
        <f t="shared" si="1"/>
        <v>0.1505484</v>
      </c>
      <c r="I154" s="53">
        <v>227</v>
      </c>
      <c r="J154" s="49">
        <v>0.5</v>
      </c>
      <c r="K154" s="109" t="s">
        <v>345</v>
      </c>
      <c r="L154" s="109" t="s">
        <v>346</v>
      </c>
      <c r="M154" s="51">
        <v>1</v>
      </c>
    </row>
    <row r="155" spans="2:13" ht="15.75">
      <c r="B155" s="105">
        <v>83</v>
      </c>
      <c r="C155" s="48" t="s">
        <v>172</v>
      </c>
      <c r="D155" s="113" t="s">
        <v>488</v>
      </c>
      <c r="E155" s="51">
        <v>1</v>
      </c>
      <c r="F155" s="83">
        <v>0.98</v>
      </c>
      <c r="G155" s="54">
        <f t="shared" si="2"/>
        <v>0.31728479999999998</v>
      </c>
      <c r="H155" s="52">
        <f t="shared" si="1"/>
        <v>0.29507486399999999</v>
      </c>
      <c r="I155" s="53">
        <v>227</v>
      </c>
      <c r="J155" s="49">
        <v>0.5</v>
      </c>
      <c r="K155" s="109" t="s">
        <v>347</v>
      </c>
      <c r="L155" s="109" t="s">
        <v>348</v>
      </c>
      <c r="M155" s="51">
        <v>1</v>
      </c>
    </row>
    <row r="156" spans="2:13" ht="15.75">
      <c r="B156" s="105">
        <v>84</v>
      </c>
      <c r="C156" s="48" t="s">
        <v>172</v>
      </c>
      <c r="D156" s="113" t="s">
        <v>489</v>
      </c>
      <c r="E156" s="51">
        <v>1</v>
      </c>
      <c r="F156" s="83">
        <v>0.5</v>
      </c>
      <c r="G156" s="54">
        <f t="shared" si="2"/>
        <v>0.16188</v>
      </c>
      <c r="H156" s="52">
        <f t="shared" si="1"/>
        <v>0.1505484</v>
      </c>
      <c r="I156" s="53">
        <v>227</v>
      </c>
      <c r="J156" s="49">
        <v>0.5</v>
      </c>
      <c r="K156" s="109" t="s">
        <v>349</v>
      </c>
      <c r="L156" s="109" t="s">
        <v>350</v>
      </c>
      <c r="M156" s="51">
        <v>1</v>
      </c>
    </row>
    <row r="157" spans="2:13" ht="15.75">
      <c r="B157" s="105">
        <v>85</v>
      </c>
      <c r="C157" s="48" t="s">
        <v>172</v>
      </c>
      <c r="D157" s="113" t="s">
        <v>490</v>
      </c>
      <c r="E157" s="51">
        <v>1</v>
      </c>
      <c r="F157" s="83">
        <v>0.08</v>
      </c>
      <c r="G157" s="54">
        <f t="shared" si="2"/>
        <v>2.5900799999999998E-2</v>
      </c>
      <c r="H157" s="52">
        <f t="shared" si="1"/>
        <v>2.4087744000000001E-2</v>
      </c>
      <c r="I157" s="53">
        <v>227</v>
      </c>
      <c r="J157" s="49">
        <v>0.5</v>
      </c>
      <c r="K157" s="109" t="s">
        <v>351</v>
      </c>
      <c r="L157" s="109" t="s">
        <v>352</v>
      </c>
      <c r="M157" s="51">
        <v>1</v>
      </c>
    </row>
    <row r="158" spans="2:13" ht="15.75">
      <c r="B158" s="105">
        <v>86</v>
      </c>
      <c r="C158" s="48" t="s">
        <v>172</v>
      </c>
      <c r="D158" s="113" t="s">
        <v>491</v>
      </c>
      <c r="E158" s="51">
        <v>1</v>
      </c>
      <c r="F158" s="83">
        <v>0.1</v>
      </c>
      <c r="G158" s="54">
        <f t="shared" si="2"/>
        <v>3.2376000000000002E-2</v>
      </c>
      <c r="H158" s="52">
        <f t="shared" si="1"/>
        <v>3.0109680000000003E-2</v>
      </c>
      <c r="I158" s="53">
        <v>227</v>
      </c>
      <c r="J158" s="49">
        <v>0.5</v>
      </c>
      <c r="K158" s="109" t="s">
        <v>335</v>
      </c>
      <c r="L158" s="109" t="s">
        <v>336</v>
      </c>
      <c r="M158" s="51">
        <v>1</v>
      </c>
    </row>
    <row r="159" spans="2:13" ht="15.75">
      <c r="B159" s="105">
        <v>87</v>
      </c>
      <c r="C159" s="48" t="s">
        <v>172</v>
      </c>
      <c r="D159" s="113" t="s">
        <v>492</v>
      </c>
      <c r="E159" s="51">
        <v>1</v>
      </c>
      <c r="F159" s="83">
        <v>1.21</v>
      </c>
      <c r="G159" s="54">
        <f t="shared" si="2"/>
        <v>0.39174959999999998</v>
      </c>
      <c r="H159" s="52">
        <f t="shared" si="1"/>
        <v>0.364327128</v>
      </c>
      <c r="I159" s="53">
        <v>227</v>
      </c>
      <c r="J159" s="49">
        <v>0.5</v>
      </c>
      <c r="K159" s="109" t="s">
        <v>353</v>
      </c>
      <c r="L159" s="109" t="s">
        <v>354</v>
      </c>
      <c r="M159" s="51">
        <v>1</v>
      </c>
    </row>
    <row r="160" spans="2:13" ht="18.75">
      <c r="B160" s="105">
        <v>88</v>
      </c>
      <c r="C160" s="111" t="s">
        <v>181</v>
      </c>
      <c r="D160" s="111" t="s">
        <v>493</v>
      </c>
      <c r="E160" s="51">
        <v>1</v>
      </c>
      <c r="F160" s="51" t="s">
        <v>185</v>
      </c>
      <c r="G160" s="54">
        <v>0.52</v>
      </c>
      <c r="H160" s="52">
        <f>G160*0.15</f>
        <v>7.8E-2</v>
      </c>
      <c r="I160" s="55">
        <v>41</v>
      </c>
      <c r="J160" s="106" t="s">
        <v>649</v>
      </c>
      <c r="K160" s="110" t="s">
        <v>355</v>
      </c>
      <c r="L160" s="110" t="s">
        <v>356</v>
      </c>
      <c r="M160" s="51">
        <v>1</v>
      </c>
    </row>
    <row r="161" spans="2:13" ht="30.75" customHeight="1">
      <c r="B161" s="105">
        <v>89</v>
      </c>
      <c r="C161" s="111" t="s">
        <v>181</v>
      </c>
      <c r="D161" s="111" t="s">
        <v>494</v>
      </c>
      <c r="E161" s="51">
        <v>1</v>
      </c>
      <c r="F161" s="51" t="s">
        <v>185</v>
      </c>
      <c r="G161" s="54">
        <v>0.52</v>
      </c>
      <c r="H161" s="52">
        <f t="shared" ref="H161:H201" si="3">G161*0.15</f>
        <v>7.8E-2</v>
      </c>
      <c r="I161" s="55">
        <v>41</v>
      </c>
      <c r="J161" s="106" t="s">
        <v>649</v>
      </c>
      <c r="K161" s="110" t="s">
        <v>357</v>
      </c>
      <c r="L161" s="110" t="s">
        <v>358</v>
      </c>
      <c r="M161" s="51">
        <v>1</v>
      </c>
    </row>
    <row r="162" spans="2:13" ht="18.75">
      <c r="B162" s="105">
        <v>90</v>
      </c>
      <c r="C162" s="111" t="s">
        <v>181</v>
      </c>
      <c r="D162" s="111" t="s">
        <v>495</v>
      </c>
      <c r="E162" s="51">
        <v>1</v>
      </c>
      <c r="F162" s="51" t="s">
        <v>185</v>
      </c>
      <c r="G162" s="54">
        <v>0.52</v>
      </c>
      <c r="H162" s="52">
        <f t="shared" si="3"/>
        <v>7.8E-2</v>
      </c>
      <c r="I162" s="55">
        <v>41</v>
      </c>
      <c r="J162" s="106" t="s">
        <v>649</v>
      </c>
      <c r="K162" s="110" t="s">
        <v>359</v>
      </c>
      <c r="L162" s="110" t="s">
        <v>360</v>
      </c>
      <c r="M162" s="51">
        <v>1</v>
      </c>
    </row>
    <row r="163" spans="2:13" ht="18.75">
      <c r="B163" s="105">
        <v>91</v>
      </c>
      <c r="C163" s="111" t="s">
        <v>181</v>
      </c>
      <c r="D163" s="111" t="s">
        <v>496</v>
      </c>
      <c r="E163" s="51">
        <v>1</v>
      </c>
      <c r="F163" s="51" t="s">
        <v>185</v>
      </c>
      <c r="G163" s="54">
        <v>0.52</v>
      </c>
      <c r="H163" s="52">
        <f t="shared" si="3"/>
        <v>7.8E-2</v>
      </c>
      <c r="I163" s="55">
        <v>41</v>
      </c>
      <c r="J163" s="106" t="s">
        <v>649</v>
      </c>
      <c r="K163" s="110" t="s">
        <v>361</v>
      </c>
      <c r="L163" s="110" t="s">
        <v>362</v>
      </c>
      <c r="M163" s="51">
        <v>1</v>
      </c>
    </row>
    <row r="164" spans="2:13" ht="18.75">
      <c r="B164" s="105">
        <v>92</v>
      </c>
      <c r="C164" s="111" t="s">
        <v>181</v>
      </c>
      <c r="D164" s="111" t="s">
        <v>497</v>
      </c>
      <c r="E164" s="51">
        <v>1</v>
      </c>
      <c r="F164" s="51" t="s">
        <v>185</v>
      </c>
      <c r="G164" s="54">
        <v>0.52</v>
      </c>
      <c r="H164" s="52">
        <f t="shared" si="3"/>
        <v>7.8E-2</v>
      </c>
      <c r="I164" s="55">
        <v>41</v>
      </c>
      <c r="J164" s="106" t="s">
        <v>649</v>
      </c>
      <c r="K164" s="110" t="s">
        <v>363</v>
      </c>
      <c r="L164" s="110" t="s">
        <v>364</v>
      </c>
      <c r="M164" s="51">
        <v>1</v>
      </c>
    </row>
    <row r="165" spans="2:13" ht="27.75" customHeight="1">
      <c r="B165" s="105">
        <v>93</v>
      </c>
      <c r="C165" s="111" t="s">
        <v>181</v>
      </c>
      <c r="D165" s="111" t="s">
        <v>498</v>
      </c>
      <c r="E165" s="51">
        <v>1</v>
      </c>
      <c r="F165" s="51" t="s">
        <v>185</v>
      </c>
      <c r="G165" s="54">
        <v>0.52</v>
      </c>
      <c r="H165" s="52">
        <f t="shared" si="3"/>
        <v>7.8E-2</v>
      </c>
      <c r="I165" s="55">
        <v>41</v>
      </c>
      <c r="J165" s="106" t="s">
        <v>649</v>
      </c>
      <c r="K165" s="110" t="s">
        <v>363</v>
      </c>
      <c r="L165" s="110" t="s">
        <v>364</v>
      </c>
      <c r="M165" s="51">
        <v>1</v>
      </c>
    </row>
    <row r="166" spans="2:13" ht="24.75" customHeight="1">
      <c r="B166" s="105">
        <v>94</v>
      </c>
      <c r="C166" s="111" t="s">
        <v>181</v>
      </c>
      <c r="D166" s="111" t="s">
        <v>499</v>
      </c>
      <c r="E166" s="51">
        <v>1</v>
      </c>
      <c r="F166" s="51" t="s">
        <v>185</v>
      </c>
      <c r="G166" s="54">
        <v>0.52</v>
      </c>
      <c r="H166" s="52">
        <f t="shared" si="3"/>
        <v>7.8E-2</v>
      </c>
      <c r="I166" s="55">
        <v>41</v>
      </c>
      <c r="J166" s="106" t="s">
        <v>649</v>
      </c>
      <c r="K166" s="110" t="s">
        <v>365</v>
      </c>
      <c r="L166" s="110" t="s">
        <v>366</v>
      </c>
      <c r="M166" s="51">
        <v>1</v>
      </c>
    </row>
    <row r="167" spans="2:13" ht="18.75">
      <c r="B167" s="105">
        <v>95</v>
      </c>
      <c r="C167" s="111" t="s">
        <v>181</v>
      </c>
      <c r="D167" s="111" t="s">
        <v>500</v>
      </c>
      <c r="E167" s="51">
        <v>1</v>
      </c>
      <c r="F167" s="51" t="s">
        <v>185</v>
      </c>
      <c r="G167" s="54">
        <v>0.52</v>
      </c>
      <c r="H167" s="52">
        <f t="shared" si="3"/>
        <v>7.8E-2</v>
      </c>
      <c r="I167" s="55">
        <v>41</v>
      </c>
      <c r="J167" s="106" t="s">
        <v>649</v>
      </c>
      <c r="K167" s="110" t="s">
        <v>363</v>
      </c>
      <c r="L167" s="110" t="s">
        <v>367</v>
      </c>
      <c r="M167" s="51">
        <v>1</v>
      </c>
    </row>
    <row r="168" spans="2:13" ht="18.75">
      <c r="B168" s="105">
        <v>96</v>
      </c>
      <c r="C168" s="111" t="s">
        <v>181</v>
      </c>
      <c r="D168" s="111" t="s">
        <v>501</v>
      </c>
      <c r="E168" s="51">
        <v>1</v>
      </c>
      <c r="F168" s="51" t="s">
        <v>185</v>
      </c>
      <c r="G168" s="54">
        <v>0.52</v>
      </c>
      <c r="H168" s="52">
        <f t="shared" si="3"/>
        <v>7.8E-2</v>
      </c>
      <c r="I168" s="55">
        <v>41</v>
      </c>
      <c r="J168" s="106" t="s">
        <v>649</v>
      </c>
      <c r="K168" s="110" t="s">
        <v>363</v>
      </c>
      <c r="L168" s="110" t="s">
        <v>368</v>
      </c>
      <c r="M168" s="51">
        <v>1</v>
      </c>
    </row>
    <row r="169" spans="2:13" ht="18.75">
      <c r="B169" s="105">
        <v>97</v>
      </c>
      <c r="C169" s="111" t="s">
        <v>181</v>
      </c>
      <c r="D169" s="111" t="s">
        <v>502</v>
      </c>
      <c r="E169" s="51">
        <v>1</v>
      </c>
      <c r="F169" s="51" t="s">
        <v>185</v>
      </c>
      <c r="G169" s="54">
        <v>0.52</v>
      </c>
      <c r="H169" s="52">
        <f t="shared" si="3"/>
        <v>7.8E-2</v>
      </c>
      <c r="I169" s="55">
        <v>41</v>
      </c>
      <c r="J169" s="106" t="s">
        <v>649</v>
      </c>
      <c r="K169" s="110" t="s">
        <v>227</v>
      </c>
      <c r="L169" s="110" t="s">
        <v>369</v>
      </c>
      <c r="M169" s="51">
        <v>1</v>
      </c>
    </row>
    <row r="170" spans="2:13" ht="18.75">
      <c r="B170" s="105">
        <v>98</v>
      </c>
      <c r="C170" s="111" t="s">
        <v>181</v>
      </c>
      <c r="D170" s="111" t="s">
        <v>503</v>
      </c>
      <c r="E170" s="51">
        <v>1</v>
      </c>
      <c r="F170" s="51" t="s">
        <v>185</v>
      </c>
      <c r="G170" s="54">
        <v>0.52</v>
      </c>
      <c r="H170" s="52">
        <f t="shared" si="3"/>
        <v>7.8E-2</v>
      </c>
      <c r="I170" s="55">
        <v>41</v>
      </c>
      <c r="J170" s="106" t="s">
        <v>649</v>
      </c>
      <c r="K170" s="110" t="s">
        <v>370</v>
      </c>
      <c r="L170" s="110" t="s">
        <v>371</v>
      </c>
      <c r="M170" s="51">
        <v>1</v>
      </c>
    </row>
    <row r="171" spans="2:13" ht="18.75">
      <c r="B171" s="105">
        <v>99</v>
      </c>
      <c r="C171" s="111" t="s">
        <v>181</v>
      </c>
      <c r="D171" s="112" t="s">
        <v>504</v>
      </c>
      <c r="E171" s="51">
        <v>1</v>
      </c>
      <c r="F171" s="51" t="s">
        <v>185</v>
      </c>
      <c r="G171" s="54">
        <v>0.52</v>
      </c>
      <c r="H171" s="52">
        <f t="shared" si="3"/>
        <v>7.8E-2</v>
      </c>
      <c r="I171" s="55">
        <v>41</v>
      </c>
      <c r="J171" s="106" t="s">
        <v>649</v>
      </c>
      <c r="K171" s="110" t="s">
        <v>370</v>
      </c>
      <c r="L171" s="110" t="s">
        <v>371</v>
      </c>
      <c r="M171" s="51">
        <v>1</v>
      </c>
    </row>
    <row r="172" spans="2:13" ht="18.75">
      <c r="B172" s="105">
        <v>100</v>
      </c>
      <c r="C172" s="111" t="s">
        <v>181</v>
      </c>
      <c r="D172" s="111" t="s">
        <v>505</v>
      </c>
      <c r="E172" s="51">
        <v>1</v>
      </c>
      <c r="F172" s="51" t="s">
        <v>185</v>
      </c>
      <c r="G172" s="54">
        <v>0.52</v>
      </c>
      <c r="H172" s="52">
        <f t="shared" si="3"/>
        <v>7.8E-2</v>
      </c>
      <c r="I172" s="55">
        <v>41</v>
      </c>
      <c r="J172" s="106" t="s">
        <v>649</v>
      </c>
      <c r="K172" s="110" t="s">
        <v>349</v>
      </c>
      <c r="L172" s="110" t="s">
        <v>372</v>
      </c>
      <c r="M172" s="51">
        <v>1</v>
      </c>
    </row>
    <row r="173" spans="2:13" ht="18.75">
      <c r="B173" s="105">
        <v>101</v>
      </c>
      <c r="C173" s="111" t="s">
        <v>181</v>
      </c>
      <c r="D173" s="111" t="s">
        <v>506</v>
      </c>
      <c r="E173" s="51">
        <v>1</v>
      </c>
      <c r="F173" s="51" t="s">
        <v>185</v>
      </c>
      <c r="G173" s="54">
        <v>0.52</v>
      </c>
      <c r="H173" s="52">
        <f t="shared" si="3"/>
        <v>7.8E-2</v>
      </c>
      <c r="I173" s="55">
        <v>41</v>
      </c>
      <c r="J173" s="106" t="s">
        <v>649</v>
      </c>
      <c r="K173" s="110" t="s">
        <v>373</v>
      </c>
      <c r="L173" s="110" t="s">
        <v>374</v>
      </c>
      <c r="M173" s="51">
        <v>1</v>
      </c>
    </row>
    <row r="174" spans="2:13" ht="18.75">
      <c r="B174" s="105">
        <v>102</v>
      </c>
      <c r="C174" s="111" t="s">
        <v>181</v>
      </c>
      <c r="D174" s="111" t="s">
        <v>507</v>
      </c>
      <c r="E174" s="51">
        <v>1</v>
      </c>
      <c r="F174" s="51" t="s">
        <v>185</v>
      </c>
      <c r="G174" s="54">
        <v>0.52</v>
      </c>
      <c r="H174" s="52">
        <f t="shared" si="3"/>
        <v>7.8E-2</v>
      </c>
      <c r="I174" s="55">
        <v>41</v>
      </c>
      <c r="J174" s="106" t="s">
        <v>649</v>
      </c>
      <c r="K174" s="110" t="s">
        <v>375</v>
      </c>
      <c r="L174" s="110" t="s">
        <v>376</v>
      </c>
      <c r="M174" s="51">
        <v>1</v>
      </c>
    </row>
    <row r="175" spans="2:13" ht="18.75">
      <c r="B175" s="105">
        <v>103</v>
      </c>
      <c r="C175" s="111" t="s">
        <v>181</v>
      </c>
      <c r="D175" s="111" t="s">
        <v>508</v>
      </c>
      <c r="E175" s="51">
        <v>1</v>
      </c>
      <c r="F175" s="51" t="s">
        <v>185</v>
      </c>
      <c r="G175" s="54">
        <v>0.52</v>
      </c>
      <c r="H175" s="52">
        <f t="shared" si="3"/>
        <v>7.8E-2</v>
      </c>
      <c r="I175" s="55">
        <v>41</v>
      </c>
      <c r="J175" s="106" t="s">
        <v>649</v>
      </c>
      <c r="K175" s="110" t="s">
        <v>373</v>
      </c>
      <c r="L175" s="110" t="s">
        <v>374</v>
      </c>
      <c r="M175" s="51">
        <v>1</v>
      </c>
    </row>
    <row r="176" spans="2:13" ht="37.5">
      <c r="B176" s="105">
        <v>104</v>
      </c>
      <c r="C176" s="111" t="s">
        <v>181</v>
      </c>
      <c r="D176" s="111" t="s">
        <v>509</v>
      </c>
      <c r="E176" s="51">
        <v>1</v>
      </c>
      <c r="F176" s="51" t="s">
        <v>185</v>
      </c>
      <c r="G176" s="54">
        <v>0.52</v>
      </c>
      <c r="H176" s="52">
        <f t="shared" si="3"/>
        <v>7.8E-2</v>
      </c>
      <c r="I176" s="55">
        <v>41</v>
      </c>
      <c r="J176" s="106" t="s">
        <v>649</v>
      </c>
      <c r="K176" s="110" t="s">
        <v>377</v>
      </c>
      <c r="L176" s="110" t="s">
        <v>378</v>
      </c>
      <c r="M176" s="51">
        <v>1</v>
      </c>
    </row>
    <row r="177" spans="2:13" ht="18.75">
      <c r="B177" s="105">
        <v>105</v>
      </c>
      <c r="C177" s="111" t="s">
        <v>181</v>
      </c>
      <c r="D177" s="111" t="s">
        <v>510</v>
      </c>
      <c r="E177" s="51">
        <v>1</v>
      </c>
      <c r="F177" s="51" t="s">
        <v>185</v>
      </c>
      <c r="G177" s="54">
        <v>0.52</v>
      </c>
      <c r="H177" s="52">
        <f t="shared" si="3"/>
        <v>7.8E-2</v>
      </c>
      <c r="I177" s="55">
        <v>41</v>
      </c>
      <c r="J177" s="106" t="s">
        <v>649</v>
      </c>
      <c r="K177" s="110" t="s">
        <v>379</v>
      </c>
      <c r="L177" s="110" t="s">
        <v>368</v>
      </c>
      <c r="M177" s="51">
        <v>1</v>
      </c>
    </row>
    <row r="178" spans="2:13" ht="18.75">
      <c r="B178" s="105">
        <v>106</v>
      </c>
      <c r="C178" s="111" t="s">
        <v>181</v>
      </c>
      <c r="D178" s="111" t="s">
        <v>511</v>
      </c>
      <c r="E178" s="51">
        <v>1</v>
      </c>
      <c r="F178" s="51" t="s">
        <v>185</v>
      </c>
      <c r="G178" s="54">
        <v>0.52</v>
      </c>
      <c r="H178" s="52">
        <f t="shared" si="3"/>
        <v>7.8E-2</v>
      </c>
      <c r="I178" s="55">
        <v>41</v>
      </c>
      <c r="J178" s="106" t="s">
        <v>649</v>
      </c>
      <c r="K178" s="110" t="s">
        <v>377</v>
      </c>
      <c r="L178" s="110" t="s">
        <v>378</v>
      </c>
      <c r="M178" s="51">
        <v>1</v>
      </c>
    </row>
    <row r="179" spans="2:13" ht="18.75">
      <c r="B179" s="105">
        <v>107</v>
      </c>
      <c r="C179" s="111" t="s">
        <v>181</v>
      </c>
      <c r="D179" s="111" t="s">
        <v>512</v>
      </c>
      <c r="E179" s="51">
        <v>1</v>
      </c>
      <c r="F179" s="51" t="s">
        <v>185</v>
      </c>
      <c r="G179" s="54">
        <v>0.52</v>
      </c>
      <c r="H179" s="52">
        <f t="shared" si="3"/>
        <v>7.8E-2</v>
      </c>
      <c r="I179" s="55">
        <v>41</v>
      </c>
      <c r="J179" s="106" t="s">
        <v>649</v>
      </c>
      <c r="K179" s="110" t="s">
        <v>380</v>
      </c>
      <c r="L179" s="110" t="s">
        <v>381</v>
      </c>
      <c r="M179" s="51">
        <v>1</v>
      </c>
    </row>
    <row r="180" spans="2:13" ht="18.75">
      <c r="B180" s="105">
        <v>108</v>
      </c>
      <c r="C180" s="111" t="s">
        <v>182</v>
      </c>
      <c r="D180" s="111" t="s">
        <v>513</v>
      </c>
      <c r="E180" s="51">
        <v>1</v>
      </c>
      <c r="F180" s="51" t="s">
        <v>185</v>
      </c>
      <c r="G180" s="54">
        <v>0.51</v>
      </c>
      <c r="H180" s="52">
        <f t="shared" si="3"/>
        <v>7.6499999999999999E-2</v>
      </c>
      <c r="I180" s="55">
        <v>41</v>
      </c>
      <c r="J180" s="106" t="s">
        <v>649</v>
      </c>
      <c r="K180" s="110" t="s">
        <v>382</v>
      </c>
      <c r="L180" s="110" t="s">
        <v>383</v>
      </c>
      <c r="M180" s="51">
        <v>1</v>
      </c>
    </row>
    <row r="181" spans="2:13" ht="18.75">
      <c r="B181" s="105">
        <v>109</v>
      </c>
      <c r="C181" s="111" t="s">
        <v>182</v>
      </c>
      <c r="D181" s="111" t="s">
        <v>514</v>
      </c>
      <c r="E181" s="51">
        <v>1</v>
      </c>
      <c r="F181" s="51" t="s">
        <v>185</v>
      </c>
      <c r="G181" s="54">
        <v>0.51</v>
      </c>
      <c r="H181" s="52">
        <f t="shared" si="3"/>
        <v>7.6499999999999999E-2</v>
      </c>
      <c r="I181" s="55">
        <v>41</v>
      </c>
      <c r="J181" s="106" t="s">
        <v>649</v>
      </c>
      <c r="K181" s="110" t="s">
        <v>384</v>
      </c>
      <c r="L181" s="110" t="s">
        <v>385</v>
      </c>
      <c r="M181" s="51">
        <v>1</v>
      </c>
    </row>
    <row r="182" spans="2:13" ht="18.75">
      <c r="B182" s="105">
        <v>110</v>
      </c>
      <c r="C182" s="111" t="s">
        <v>182</v>
      </c>
      <c r="D182" s="111" t="s">
        <v>515</v>
      </c>
      <c r="E182" s="51">
        <v>1</v>
      </c>
      <c r="F182" s="51" t="s">
        <v>185</v>
      </c>
      <c r="G182" s="54">
        <v>0.51</v>
      </c>
      <c r="H182" s="52">
        <f t="shared" si="3"/>
        <v>7.6499999999999999E-2</v>
      </c>
      <c r="I182" s="55">
        <v>41</v>
      </c>
      <c r="J182" s="106" t="s">
        <v>649</v>
      </c>
      <c r="K182" s="110" t="s">
        <v>386</v>
      </c>
      <c r="L182" s="110" t="s">
        <v>387</v>
      </c>
      <c r="M182" s="51">
        <v>1</v>
      </c>
    </row>
    <row r="183" spans="2:13" ht="18.75">
      <c r="B183" s="105">
        <v>111</v>
      </c>
      <c r="C183" s="111" t="s">
        <v>182</v>
      </c>
      <c r="D183" s="111" t="s">
        <v>516</v>
      </c>
      <c r="E183" s="51">
        <v>1</v>
      </c>
      <c r="F183" s="51" t="s">
        <v>185</v>
      </c>
      <c r="G183" s="54">
        <v>0.51</v>
      </c>
      <c r="H183" s="52">
        <f t="shared" si="3"/>
        <v>7.6499999999999999E-2</v>
      </c>
      <c r="I183" s="55">
        <v>41</v>
      </c>
      <c r="J183" s="106" t="s">
        <v>649</v>
      </c>
      <c r="K183" s="110" t="s">
        <v>384</v>
      </c>
      <c r="L183" s="110" t="s">
        <v>385</v>
      </c>
      <c r="M183" s="51">
        <v>1</v>
      </c>
    </row>
    <row r="184" spans="2:13" ht="18.75">
      <c r="B184" s="105">
        <v>112</v>
      </c>
      <c r="C184" s="111" t="s">
        <v>182</v>
      </c>
      <c r="D184" s="111" t="s">
        <v>517</v>
      </c>
      <c r="E184" s="51">
        <v>1</v>
      </c>
      <c r="F184" s="51" t="s">
        <v>185</v>
      </c>
      <c r="G184" s="54">
        <v>0.51</v>
      </c>
      <c r="H184" s="52">
        <f t="shared" si="3"/>
        <v>7.6499999999999999E-2</v>
      </c>
      <c r="I184" s="55">
        <v>41</v>
      </c>
      <c r="J184" s="106" t="s">
        <v>649</v>
      </c>
      <c r="K184" s="110" t="s">
        <v>388</v>
      </c>
      <c r="L184" s="110" t="s">
        <v>389</v>
      </c>
      <c r="M184" s="51">
        <v>1</v>
      </c>
    </row>
    <row r="185" spans="2:13" ht="18.75">
      <c r="B185" s="105">
        <v>113</v>
      </c>
      <c r="C185" s="111" t="s">
        <v>182</v>
      </c>
      <c r="D185" s="111" t="s">
        <v>518</v>
      </c>
      <c r="E185" s="51">
        <v>1</v>
      </c>
      <c r="F185" s="51" t="s">
        <v>185</v>
      </c>
      <c r="G185" s="54">
        <v>0.51</v>
      </c>
      <c r="H185" s="52">
        <f t="shared" si="3"/>
        <v>7.6499999999999999E-2</v>
      </c>
      <c r="I185" s="55">
        <v>41</v>
      </c>
      <c r="J185" s="106" t="s">
        <v>649</v>
      </c>
      <c r="K185" s="110" t="s">
        <v>388</v>
      </c>
      <c r="L185" s="110" t="s">
        <v>389</v>
      </c>
      <c r="M185" s="51">
        <v>1</v>
      </c>
    </row>
    <row r="186" spans="2:13" ht="18.75">
      <c r="B186" s="105">
        <v>114</v>
      </c>
      <c r="C186" s="111" t="s">
        <v>182</v>
      </c>
      <c r="D186" s="111" t="s">
        <v>519</v>
      </c>
      <c r="E186" s="51">
        <v>1</v>
      </c>
      <c r="F186" s="51" t="s">
        <v>185</v>
      </c>
      <c r="G186" s="54">
        <v>0.51</v>
      </c>
      <c r="H186" s="52">
        <f t="shared" si="3"/>
        <v>7.6499999999999999E-2</v>
      </c>
      <c r="I186" s="55">
        <v>41</v>
      </c>
      <c r="J186" s="106" t="s">
        <v>649</v>
      </c>
      <c r="K186" s="110" t="s">
        <v>388</v>
      </c>
      <c r="L186" s="110" t="s">
        <v>390</v>
      </c>
      <c r="M186" s="51">
        <v>1</v>
      </c>
    </row>
    <row r="187" spans="2:13" ht="18.75">
      <c r="B187" s="105">
        <v>115</v>
      </c>
      <c r="C187" s="111" t="s">
        <v>182</v>
      </c>
      <c r="D187" s="111" t="s">
        <v>520</v>
      </c>
      <c r="E187" s="51">
        <v>1</v>
      </c>
      <c r="F187" s="51" t="s">
        <v>185</v>
      </c>
      <c r="G187" s="54">
        <v>0.51</v>
      </c>
      <c r="H187" s="52">
        <f t="shared" si="3"/>
        <v>7.6499999999999999E-2</v>
      </c>
      <c r="I187" s="55">
        <v>41</v>
      </c>
      <c r="J187" s="106" t="s">
        <v>649</v>
      </c>
      <c r="K187" s="110" t="s">
        <v>391</v>
      </c>
      <c r="L187" s="110" t="s">
        <v>392</v>
      </c>
      <c r="M187" s="51">
        <v>1</v>
      </c>
    </row>
    <row r="188" spans="2:13" ht="18.75">
      <c r="B188" s="105">
        <v>116</v>
      </c>
      <c r="C188" s="111" t="s">
        <v>182</v>
      </c>
      <c r="D188" s="111" t="s">
        <v>521</v>
      </c>
      <c r="E188" s="51">
        <v>1</v>
      </c>
      <c r="F188" s="51" t="s">
        <v>185</v>
      </c>
      <c r="G188" s="54">
        <v>0.51</v>
      </c>
      <c r="H188" s="52">
        <f t="shared" si="3"/>
        <v>7.6499999999999999E-2</v>
      </c>
      <c r="I188" s="55">
        <v>41</v>
      </c>
      <c r="J188" s="106" t="s">
        <v>649</v>
      </c>
      <c r="K188" s="110" t="s">
        <v>393</v>
      </c>
      <c r="L188" s="110" t="s">
        <v>394</v>
      </c>
      <c r="M188" s="51">
        <v>1</v>
      </c>
    </row>
    <row r="189" spans="2:13" ht="18.75">
      <c r="B189" s="105">
        <v>117</v>
      </c>
      <c r="C189" s="111" t="s">
        <v>182</v>
      </c>
      <c r="D189" s="111" t="s">
        <v>522</v>
      </c>
      <c r="E189" s="51">
        <v>1</v>
      </c>
      <c r="F189" s="51" t="s">
        <v>185</v>
      </c>
      <c r="G189" s="54">
        <v>0.51</v>
      </c>
      <c r="H189" s="52">
        <f t="shared" si="3"/>
        <v>7.6499999999999999E-2</v>
      </c>
      <c r="I189" s="55">
        <v>41</v>
      </c>
      <c r="J189" s="106" t="s">
        <v>649</v>
      </c>
      <c r="K189" s="110" t="s">
        <v>395</v>
      </c>
      <c r="L189" s="110" t="s">
        <v>396</v>
      </c>
      <c r="M189" s="51">
        <v>1</v>
      </c>
    </row>
    <row r="190" spans="2:13" ht="18.75">
      <c r="B190" s="105">
        <v>118</v>
      </c>
      <c r="C190" s="111" t="s">
        <v>182</v>
      </c>
      <c r="D190" s="111" t="s">
        <v>523</v>
      </c>
      <c r="E190" s="51">
        <v>1</v>
      </c>
      <c r="F190" s="51" t="s">
        <v>185</v>
      </c>
      <c r="G190" s="54">
        <v>0.51</v>
      </c>
      <c r="H190" s="52">
        <f t="shared" si="3"/>
        <v>7.6499999999999999E-2</v>
      </c>
      <c r="I190" s="55">
        <v>41</v>
      </c>
      <c r="J190" s="106" t="s">
        <v>649</v>
      </c>
      <c r="K190" s="110" t="s">
        <v>393</v>
      </c>
      <c r="L190" s="110" t="s">
        <v>397</v>
      </c>
      <c r="M190" s="51">
        <v>1</v>
      </c>
    </row>
    <row r="191" spans="2:13" ht="18.75">
      <c r="B191" s="105">
        <v>119</v>
      </c>
      <c r="C191" s="111" t="s">
        <v>182</v>
      </c>
      <c r="D191" s="111" t="s">
        <v>524</v>
      </c>
      <c r="E191" s="51">
        <v>1</v>
      </c>
      <c r="F191" s="51" t="s">
        <v>185</v>
      </c>
      <c r="G191" s="54">
        <v>0.51</v>
      </c>
      <c r="H191" s="52">
        <f t="shared" si="3"/>
        <v>7.6499999999999999E-2</v>
      </c>
      <c r="I191" s="55">
        <v>41</v>
      </c>
      <c r="J191" s="106" t="s">
        <v>649</v>
      </c>
      <c r="K191" s="110" t="s">
        <v>398</v>
      </c>
      <c r="L191" s="110" t="s">
        <v>399</v>
      </c>
      <c r="M191" s="51">
        <v>1</v>
      </c>
    </row>
    <row r="192" spans="2:13" ht="18.75">
      <c r="B192" s="105">
        <v>120</v>
      </c>
      <c r="C192" s="111" t="s">
        <v>182</v>
      </c>
      <c r="D192" s="111" t="s">
        <v>525</v>
      </c>
      <c r="E192" s="51">
        <v>1</v>
      </c>
      <c r="F192" s="51" t="s">
        <v>185</v>
      </c>
      <c r="G192" s="54">
        <v>0.51</v>
      </c>
      <c r="H192" s="52">
        <f t="shared" si="3"/>
        <v>7.6499999999999999E-2</v>
      </c>
      <c r="I192" s="55">
        <v>41</v>
      </c>
      <c r="J192" s="106" t="s">
        <v>649</v>
      </c>
      <c r="K192" s="110" t="s">
        <v>400</v>
      </c>
      <c r="L192" s="110" t="s">
        <v>401</v>
      </c>
      <c r="M192" s="51">
        <v>1</v>
      </c>
    </row>
    <row r="193" spans="2:13" ht="18.75">
      <c r="B193" s="105">
        <v>121</v>
      </c>
      <c r="C193" s="111" t="s">
        <v>182</v>
      </c>
      <c r="D193" s="111" t="s">
        <v>526</v>
      </c>
      <c r="E193" s="51">
        <v>1</v>
      </c>
      <c r="F193" s="51" t="s">
        <v>185</v>
      </c>
      <c r="G193" s="54">
        <v>0.51</v>
      </c>
      <c r="H193" s="52">
        <f t="shared" si="3"/>
        <v>7.6499999999999999E-2</v>
      </c>
      <c r="I193" s="55">
        <v>41</v>
      </c>
      <c r="J193" s="106" t="s">
        <v>649</v>
      </c>
      <c r="K193" s="110" t="s">
        <v>227</v>
      </c>
      <c r="L193" s="110" t="s">
        <v>369</v>
      </c>
      <c r="M193" s="51">
        <v>1</v>
      </c>
    </row>
    <row r="194" spans="2:13" ht="18.75">
      <c r="B194" s="105">
        <v>122</v>
      </c>
      <c r="C194" s="111" t="s">
        <v>182</v>
      </c>
      <c r="D194" s="111" t="s">
        <v>527</v>
      </c>
      <c r="E194" s="51">
        <v>1</v>
      </c>
      <c r="F194" s="51" t="s">
        <v>185</v>
      </c>
      <c r="G194" s="54">
        <v>0.51</v>
      </c>
      <c r="H194" s="52">
        <f t="shared" si="3"/>
        <v>7.6499999999999999E-2</v>
      </c>
      <c r="I194" s="55">
        <v>41</v>
      </c>
      <c r="J194" s="106" t="s">
        <v>649</v>
      </c>
      <c r="K194" s="110" t="s">
        <v>402</v>
      </c>
      <c r="L194" s="110" t="s">
        <v>403</v>
      </c>
      <c r="M194" s="51">
        <v>1</v>
      </c>
    </row>
    <row r="195" spans="2:13" ht="25.5" customHeight="1">
      <c r="B195" s="105">
        <v>123</v>
      </c>
      <c r="C195" s="111" t="s">
        <v>183</v>
      </c>
      <c r="D195" s="111" t="s">
        <v>528</v>
      </c>
      <c r="E195" s="51">
        <v>1</v>
      </c>
      <c r="F195" s="51" t="s">
        <v>186</v>
      </c>
      <c r="G195" s="54">
        <v>0.11</v>
      </c>
      <c r="H195" s="52">
        <f t="shared" si="3"/>
        <v>1.6500000000000001E-2</v>
      </c>
      <c r="I195" s="55">
        <v>13</v>
      </c>
      <c r="J195" s="106" t="s">
        <v>649</v>
      </c>
      <c r="K195" s="110" t="s">
        <v>359</v>
      </c>
      <c r="L195" s="110" t="s">
        <v>360</v>
      </c>
      <c r="M195" s="51">
        <v>1</v>
      </c>
    </row>
    <row r="196" spans="2:13" ht="24" customHeight="1">
      <c r="B196" s="105">
        <v>124</v>
      </c>
      <c r="C196" s="111" t="s">
        <v>183</v>
      </c>
      <c r="D196" s="111" t="s">
        <v>529</v>
      </c>
      <c r="E196" s="51">
        <v>1</v>
      </c>
      <c r="F196" s="51" t="s">
        <v>186</v>
      </c>
      <c r="G196" s="54">
        <v>0.11</v>
      </c>
      <c r="H196" s="52">
        <f t="shared" si="3"/>
        <v>1.6500000000000001E-2</v>
      </c>
      <c r="I196" s="55">
        <v>13</v>
      </c>
      <c r="J196" s="106" t="s">
        <v>649</v>
      </c>
      <c r="K196" s="110" t="s">
        <v>357</v>
      </c>
      <c r="L196" s="110" t="s">
        <v>404</v>
      </c>
      <c r="M196" s="51">
        <v>1</v>
      </c>
    </row>
    <row r="197" spans="2:13" ht="56.25">
      <c r="B197" s="105">
        <v>125</v>
      </c>
      <c r="C197" s="111" t="s">
        <v>183</v>
      </c>
      <c r="D197" s="111" t="s">
        <v>530</v>
      </c>
      <c r="E197" s="51">
        <v>1</v>
      </c>
      <c r="F197" s="51" t="s">
        <v>186</v>
      </c>
      <c r="G197" s="54">
        <v>0.11</v>
      </c>
      <c r="H197" s="52">
        <f t="shared" si="3"/>
        <v>1.6500000000000001E-2</v>
      </c>
      <c r="I197" s="55">
        <v>13</v>
      </c>
      <c r="J197" s="106" t="s">
        <v>649</v>
      </c>
      <c r="K197" s="110" t="s">
        <v>292</v>
      </c>
      <c r="L197" s="110" t="s">
        <v>405</v>
      </c>
      <c r="M197" s="51">
        <v>1</v>
      </c>
    </row>
    <row r="198" spans="2:13" ht="33.75" customHeight="1">
      <c r="B198" s="105">
        <v>126</v>
      </c>
      <c r="C198" s="111" t="s">
        <v>183</v>
      </c>
      <c r="D198" s="111" t="s">
        <v>531</v>
      </c>
      <c r="E198" s="51">
        <v>1</v>
      </c>
      <c r="F198" s="51" t="s">
        <v>186</v>
      </c>
      <c r="G198" s="54">
        <v>0.11</v>
      </c>
      <c r="H198" s="52">
        <f t="shared" si="3"/>
        <v>1.6500000000000001E-2</v>
      </c>
      <c r="I198" s="55">
        <v>13</v>
      </c>
      <c r="J198" s="106" t="s">
        <v>649</v>
      </c>
      <c r="K198" s="110" t="s">
        <v>363</v>
      </c>
      <c r="L198" s="110" t="s">
        <v>364</v>
      </c>
      <c r="M198" s="51">
        <v>1</v>
      </c>
    </row>
    <row r="199" spans="2:13" ht="38.25" customHeight="1">
      <c r="B199" s="105">
        <v>127</v>
      </c>
      <c r="C199" s="111" t="s">
        <v>183</v>
      </c>
      <c r="D199" s="111" t="s">
        <v>532</v>
      </c>
      <c r="E199" s="51">
        <v>1</v>
      </c>
      <c r="F199" s="51" t="s">
        <v>186</v>
      </c>
      <c r="G199" s="54">
        <v>0.11</v>
      </c>
      <c r="H199" s="52">
        <f t="shared" si="3"/>
        <v>1.6500000000000001E-2</v>
      </c>
      <c r="I199" s="55">
        <v>13</v>
      </c>
      <c r="J199" s="106" t="s">
        <v>649</v>
      </c>
      <c r="K199" s="110" t="s">
        <v>406</v>
      </c>
      <c r="L199" s="110" t="s">
        <v>407</v>
      </c>
      <c r="M199" s="51">
        <v>1</v>
      </c>
    </row>
    <row r="200" spans="2:13" ht="41.25" customHeight="1">
      <c r="B200" s="105">
        <v>128</v>
      </c>
      <c r="C200" s="111" t="s">
        <v>183</v>
      </c>
      <c r="D200" s="111" t="s">
        <v>533</v>
      </c>
      <c r="E200" s="51">
        <v>1</v>
      </c>
      <c r="F200" s="51" t="s">
        <v>186</v>
      </c>
      <c r="G200" s="54">
        <v>0.11</v>
      </c>
      <c r="H200" s="52">
        <f t="shared" si="3"/>
        <v>1.6500000000000001E-2</v>
      </c>
      <c r="I200" s="55">
        <v>13</v>
      </c>
      <c r="J200" s="106" t="s">
        <v>649</v>
      </c>
      <c r="K200" s="110" t="s">
        <v>408</v>
      </c>
      <c r="L200" s="110" t="s">
        <v>409</v>
      </c>
      <c r="M200" s="51">
        <v>1</v>
      </c>
    </row>
    <row r="201" spans="2:13" ht="18.75">
      <c r="B201" s="105">
        <v>129</v>
      </c>
      <c r="C201" s="48" t="s">
        <v>187</v>
      </c>
      <c r="D201" s="111" t="s">
        <v>125</v>
      </c>
      <c r="E201" s="51">
        <v>1</v>
      </c>
      <c r="F201" s="51">
        <v>3.42</v>
      </c>
      <c r="G201" s="56">
        <v>50.44</v>
      </c>
      <c r="H201" s="52">
        <f t="shared" si="3"/>
        <v>7.5659999999999989</v>
      </c>
      <c r="I201" s="53">
        <v>4874</v>
      </c>
      <c r="J201" s="106" t="s">
        <v>649</v>
      </c>
      <c r="K201" s="114" t="s">
        <v>534</v>
      </c>
      <c r="L201" s="109" t="s">
        <v>535</v>
      </c>
      <c r="M201" s="51">
        <v>1</v>
      </c>
    </row>
    <row r="202" spans="2:13" ht="35.25" customHeight="1">
      <c r="B202" s="105">
        <v>130</v>
      </c>
      <c r="C202" s="111" t="s">
        <v>188</v>
      </c>
      <c r="D202" s="111" t="s">
        <v>125</v>
      </c>
      <c r="E202" s="51">
        <v>1</v>
      </c>
      <c r="F202" s="55" t="s">
        <v>191</v>
      </c>
      <c r="G202" s="56">
        <v>8.5</v>
      </c>
      <c r="H202" s="52">
        <f>G202*0.93</f>
        <v>7.9050000000000002</v>
      </c>
      <c r="I202" s="55">
        <v>4100</v>
      </c>
      <c r="J202" s="84">
        <v>16.420000000000002</v>
      </c>
      <c r="K202" s="114" t="s">
        <v>536</v>
      </c>
      <c r="L202" s="109" t="s">
        <v>537</v>
      </c>
      <c r="M202" s="51">
        <v>1</v>
      </c>
    </row>
    <row r="203" spans="2:13" ht="18.75">
      <c r="B203" s="105">
        <v>131</v>
      </c>
      <c r="C203" s="48" t="s">
        <v>173</v>
      </c>
      <c r="D203" s="111" t="s">
        <v>125</v>
      </c>
      <c r="E203" s="51">
        <v>1</v>
      </c>
      <c r="F203" s="48">
        <v>2</v>
      </c>
      <c r="G203" s="56">
        <v>0.03</v>
      </c>
      <c r="H203" s="79">
        <f>G203*0.15</f>
        <v>4.4999999999999997E-3</v>
      </c>
      <c r="I203" s="53">
        <v>11</v>
      </c>
      <c r="J203" s="106" t="s">
        <v>649</v>
      </c>
      <c r="K203" s="114" t="s">
        <v>538</v>
      </c>
      <c r="L203" s="109" t="s">
        <v>539</v>
      </c>
      <c r="M203" s="51">
        <v>1</v>
      </c>
    </row>
    <row r="204" spans="2:13" ht="18.75">
      <c r="B204" s="105">
        <v>132</v>
      </c>
      <c r="C204" s="48" t="s">
        <v>173</v>
      </c>
      <c r="D204" s="111" t="s">
        <v>125</v>
      </c>
      <c r="E204" s="51">
        <v>1</v>
      </c>
      <c r="F204" s="48">
        <v>2</v>
      </c>
      <c r="G204" s="56">
        <v>0.03</v>
      </c>
      <c r="H204" s="79">
        <f t="shared" ref="H204:H223" si="4">G204*0.15</f>
        <v>4.4999999999999997E-3</v>
      </c>
      <c r="I204" s="53">
        <v>11</v>
      </c>
      <c r="J204" s="106" t="s">
        <v>649</v>
      </c>
      <c r="K204" s="109" t="s">
        <v>540</v>
      </c>
      <c r="L204" s="109" t="s">
        <v>541</v>
      </c>
      <c r="M204" s="51">
        <v>1</v>
      </c>
    </row>
    <row r="205" spans="2:13" ht="18.75">
      <c r="B205" s="105">
        <v>133</v>
      </c>
      <c r="C205" s="48" t="s">
        <v>175</v>
      </c>
      <c r="D205" s="111" t="s">
        <v>125</v>
      </c>
      <c r="E205" s="51">
        <v>1</v>
      </c>
      <c r="F205" s="48" t="s">
        <v>192</v>
      </c>
      <c r="G205" s="56">
        <v>6.5</v>
      </c>
      <c r="H205" s="79">
        <f>G205*0.93</f>
        <v>6.0449999999999999</v>
      </c>
      <c r="I205" s="53">
        <v>341</v>
      </c>
      <c r="J205" s="106" t="s">
        <v>649</v>
      </c>
      <c r="K205" s="109" t="s">
        <v>542</v>
      </c>
      <c r="L205" s="109" t="s">
        <v>543</v>
      </c>
      <c r="M205" s="51">
        <v>1</v>
      </c>
    </row>
    <row r="206" spans="2:13" ht="18.75">
      <c r="B206" s="105">
        <v>134</v>
      </c>
      <c r="C206" s="48" t="s">
        <v>174</v>
      </c>
      <c r="D206" s="111" t="s">
        <v>125</v>
      </c>
      <c r="E206" s="51">
        <v>1</v>
      </c>
      <c r="F206" s="48">
        <v>5</v>
      </c>
      <c r="G206" s="56">
        <v>0.03</v>
      </c>
      <c r="H206" s="79">
        <f t="shared" si="4"/>
        <v>4.4999999999999997E-3</v>
      </c>
      <c r="I206" s="53">
        <v>136</v>
      </c>
      <c r="J206" s="106" t="s">
        <v>649</v>
      </c>
      <c r="K206" s="109" t="s">
        <v>544</v>
      </c>
      <c r="L206" s="109" t="s">
        <v>545</v>
      </c>
      <c r="M206" s="51">
        <v>1</v>
      </c>
    </row>
    <row r="207" spans="2:13" ht="18.75">
      <c r="B207" s="105">
        <v>135</v>
      </c>
      <c r="C207" s="48" t="s">
        <v>173</v>
      </c>
      <c r="D207" s="111" t="s">
        <v>125</v>
      </c>
      <c r="E207" s="51">
        <v>1</v>
      </c>
      <c r="F207" s="48">
        <v>5</v>
      </c>
      <c r="G207" s="56">
        <v>0.03</v>
      </c>
      <c r="H207" s="79">
        <f t="shared" si="4"/>
        <v>4.4999999999999997E-3</v>
      </c>
      <c r="I207" s="53">
        <v>11</v>
      </c>
      <c r="J207" s="106" t="s">
        <v>649</v>
      </c>
      <c r="K207" s="109" t="s">
        <v>546</v>
      </c>
      <c r="L207" s="109" t="s">
        <v>547</v>
      </c>
      <c r="M207" s="51">
        <v>1</v>
      </c>
    </row>
    <row r="208" spans="2:13" ht="18.75">
      <c r="B208" s="105">
        <v>136</v>
      </c>
      <c r="C208" s="48" t="s">
        <v>174</v>
      </c>
      <c r="D208" s="111" t="s">
        <v>125</v>
      </c>
      <c r="E208" s="51">
        <v>1</v>
      </c>
      <c r="F208" s="48">
        <v>10</v>
      </c>
      <c r="G208" s="56">
        <v>0.03</v>
      </c>
      <c r="H208" s="79">
        <f t="shared" si="4"/>
        <v>4.4999999999999997E-3</v>
      </c>
      <c r="I208" s="53">
        <v>136</v>
      </c>
      <c r="J208" s="106" t="s">
        <v>649</v>
      </c>
      <c r="K208" s="109" t="s">
        <v>548</v>
      </c>
      <c r="L208" s="109" t="s">
        <v>549</v>
      </c>
      <c r="M208" s="51">
        <v>1</v>
      </c>
    </row>
    <row r="209" spans="2:13" ht="18.75">
      <c r="B209" s="105">
        <v>137</v>
      </c>
      <c r="C209" s="48" t="s">
        <v>173</v>
      </c>
      <c r="D209" s="111" t="s">
        <v>125</v>
      </c>
      <c r="E209" s="51">
        <v>1</v>
      </c>
      <c r="F209" s="48">
        <v>2</v>
      </c>
      <c r="G209" s="56">
        <v>0.03</v>
      </c>
      <c r="H209" s="79">
        <f t="shared" si="4"/>
        <v>4.4999999999999997E-3</v>
      </c>
      <c r="I209" s="53">
        <v>11</v>
      </c>
      <c r="J209" s="106" t="s">
        <v>649</v>
      </c>
      <c r="K209" s="109" t="s">
        <v>550</v>
      </c>
      <c r="L209" s="109" t="s">
        <v>551</v>
      </c>
      <c r="M209" s="51">
        <v>1</v>
      </c>
    </row>
    <row r="210" spans="2:13" ht="18.75">
      <c r="B210" s="105">
        <v>138</v>
      </c>
      <c r="C210" s="48" t="s">
        <v>174</v>
      </c>
      <c r="D210" s="111" t="s">
        <v>125</v>
      </c>
      <c r="E210" s="51">
        <v>1</v>
      </c>
      <c r="F210" s="48">
        <v>10</v>
      </c>
      <c r="G210" s="56">
        <v>0.03</v>
      </c>
      <c r="H210" s="79">
        <f t="shared" si="4"/>
        <v>4.4999999999999997E-3</v>
      </c>
      <c r="I210" s="53">
        <v>136</v>
      </c>
      <c r="J210" s="106" t="s">
        <v>649</v>
      </c>
      <c r="K210" s="109" t="s">
        <v>552</v>
      </c>
      <c r="L210" s="109" t="s">
        <v>553</v>
      </c>
      <c r="M210" s="51">
        <v>1</v>
      </c>
    </row>
    <row r="211" spans="2:13" ht="18.75">
      <c r="B211" s="105">
        <v>139</v>
      </c>
      <c r="C211" s="48" t="s">
        <v>173</v>
      </c>
      <c r="D211" s="111" t="s">
        <v>125</v>
      </c>
      <c r="E211" s="51">
        <v>1</v>
      </c>
      <c r="F211" s="48">
        <v>5</v>
      </c>
      <c r="G211" s="56">
        <v>0.03</v>
      </c>
      <c r="H211" s="79">
        <f t="shared" si="4"/>
        <v>4.4999999999999997E-3</v>
      </c>
      <c r="I211" s="53">
        <v>11</v>
      </c>
      <c r="J211" s="106" t="s">
        <v>649</v>
      </c>
      <c r="K211" s="109" t="s">
        <v>554</v>
      </c>
      <c r="L211" s="109" t="s">
        <v>555</v>
      </c>
      <c r="M211" s="51">
        <v>1</v>
      </c>
    </row>
    <row r="212" spans="2:13" ht="18.75">
      <c r="B212" s="105">
        <v>140</v>
      </c>
      <c r="C212" s="48" t="s">
        <v>174</v>
      </c>
      <c r="D212" s="111" t="s">
        <v>125</v>
      </c>
      <c r="E212" s="51">
        <v>1</v>
      </c>
      <c r="F212" s="48">
        <v>15</v>
      </c>
      <c r="G212" s="56">
        <v>0.03</v>
      </c>
      <c r="H212" s="79">
        <f t="shared" si="4"/>
        <v>4.4999999999999997E-3</v>
      </c>
      <c r="I212" s="53">
        <v>136</v>
      </c>
      <c r="J212" s="106" t="s">
        <v>649</v>
      </c>
      <c r="K212" s="109" t="s">
        <v>556</v>
      </c>
      <c r="L212" s="109" t="s">
        <v>557</v>
      </c>
      <c r="M212" s="51">
        <v>1</v>
      </c>
    </row>
    <row r="213" spans="2:13" ht="18.75">
      <c r="B213" s="105">
        <v>141</v>
      </c>
      <c r="C213" s="48" t="s">
        <v>171</v>
      </c>
      <c r="D213" s="111" t="s">
        <v>125</v>
      </c>
      <c r="E213" s="51">
        <v>1</v>
      </c>
      <c r="F213" s="48" t="s">
        <v>193</v>
      </c>
      <c r="G213" s="56">
        <v>6.47</v>
      </c>
      <c r="H213" s="79">
        <f>G213*0.93</f>
        <v>6.0171000000000001</v>
      </c>
      <c r="I213" s="53">
        <v>3678</v>
      </c>
      <c r="J213" s="84">
        <v>8.82</v>
      </c>
      <c r="K213" s="109" t="s">
        <v>558</v>
      </c>
      <c r="L213" s="109" t="s">
        <v>559</v>
      </c>
      <c r="M213" s="51">
        <v>1</v>
      </c>
    </row>
    <row r="214" spans="2:13" ht="18.75">
      <c r="B214" s="105">
        <v>142</v>
      </c>
      <c r="C214" s="48" t="s">
        <v>173</v>
      </c>
      <c r="D214" s="111" t="s">
        <v>125</v>
      </c>
      <c r="E214" s="51">
        <v>1</v>
      </c>
      <c r="F214" s="48">
        <v>5</v>
      </c>
      <c r="G214" s="56">
        <v>0.03</v>
      </c>
      <c r="H214" s="79">
        <f t="shared" si="4"/>
        <v>4.4999999999999997E-3</v>
      </c>
      <c r="I214" s="53">
        <v>11</v>
      </c>
      <c r="J214" s="106" t="s">
        <v>649</v>
      </c>
      <c r="K214" s="109" t="s">
        <v>560</v>
      </c>
      <c r="L214" s="109" t="s">
        <v>561</v>
      </c>
      <c r="M214" s="51">
        <v>1</v>
      </c>
    </row>
    <row r="215" spans="2:13" ht="18.75">
      <c r="B215" s="105">
        <v>143</v>
      </c>
      <c r="C215" s="48" t="s">
        <v>173</v>
      </c>
      <c r="D215" s="111" t="s">
        <v>125</v>
      </c>
      <c r="E215" s="51">
        <v>1</v>
      </c>
      <c r="F215" s="48">
        <v>2</v>
      </c>
      <c r="G215" s="56">
        <v>0.03</v>
      </c>
      <c r="H215" s="79">
        <f t="shared" si="4"/>
        <v>4.4999999999999997E-3</v>
      </c>
      <c r="I215" s="53">
        <v>11</v>
      </c>
      <c r="J215" s="106" t="s">
        <v>649</v>
      </c>
      <c r="K215" s="109" t="s">
        <v>562</v>
      </c>
      <c r="L215" s="109" t="s">
        <v>563</v>
      </c>
      <c r="M215" s="51">
        <v>1</v>
      </c>
    </row>
    <row r="216" spans="2:13" ht="18.75">
      <c r="B216" s="105">
        <v>144</v>
      </c>
      <c r="C216" s="48" t="s">
        <v>189</v>
      </c>
      <c r="D216" s="111" t="s">
        <v>125</v>
      </c>
      <c r="E216" s="51">
        <v>1</v>
      </c>
      <c r="F216" s="48">
        <v>2</v>
      </c>
      <c r="G216" s="56">
        <v>0.03</v>
      </c>
      <c r="H216" s="79">
        <f t="shared" si="4"/>
        <v>4.4999999999999997E-3</v>
      </c>
      <c r="I216" s="53">
        <v>11</v>
      </c>
      <c r="J216" s="106" t="s">
        <v>649</v>
      </c>
      <c r="K216" s="109" t="s">
        <v>546</v>
      </c>
      <c r="L216" s="109" t="s">
        <v>564</v>
      </c>
      <c r="M216" s="51">
        <v>1</v>
      </c>
    </row>
    <row r="217" spans="2:13" ht="18.75">
      <c r="B217" s="105">
        <v>145</v>
      </c>
      <c r="C217" s="48" t="s">
        <v>189</v>
      </c>
      <c r="D217" s="111" t="s">
        <v>125</v>
      </c>
      <c r="E217" s="51">
        <v>1</v>
      </c>
      <c r="F217" s="48">
        <v>2</v>
      </c>
      <c r="G217" s="56">
        <v>0.03</v>
      </c>
      <c r="H217" s="79">
        <f t="shared" si="4"/>
        <v>4.4999999999999997E-3</v>
      </c>
      <c r="I217" s="53">
        <v>11</v>
      </c>
      <c r="J217" s="106" t="s">
        <v>649</v>
      </c>
      <c r="K217" s="109" t="s">
        <v>565</v>
      </c>
      <c r="L217" s="109" t="s">
        <v>566</v>
      </c>
      <c r="M217" s="51">
        <v>1</v>
      </c>
    </row>
    <row r="218" spans="2:13" ht="18.75">
      <c r="B218" s="105">
        <v>146</v>
      </c>
      <c r="C218" s="48" t="s">
        <v>189</v>
      </c>
      <c r="D218" s="111" t="s">
        <v>125</v>
      </c>
      <c r="E218" s="51">
        <v>1</v>
      </c>
      <c r="F218" s="48">
        <v>2</v>
      </c>
      <c r="G218" s="56">
        <v>0.03</v>
      </c>
      <c r="H218" s="79">
        <f t="shared" si="4"/>
        <v>4.4999999999999997E-3</v>
      </c>
      <c r="I218" s="53">
        <v>11</v>
      </c>
      <c r="J218" s="106" t="s">
        <v>649</v>
      </c>
      <c r="K218" s="109" t="s">
        <v>567</v>
      </c>
      <c r="L218" s="109" t="s">
        <v>568</v>
      </c>
      <c r="M218" s="51">
        <v>1</v>
      </c>
    </row>
    <row r="219" spans="2:13" ht="18.75">
      <c r="B219" s="105">
        <v>147</v>
      </c>
      <c r="C219" s="48" t="s">
        <v>173</v>
      </c>
      <c r="D219" s="111" t="s">
        <v>125</v>
      </c>
      <c r="E219" s="51">
        <v>1</v>
      </c>
      <c r="F219" s="48">
        <v>2</v>
      </c>
      <c r="G219" s="56">
        <v>0.03</v>
      </c>
      <c r="H219" s="79">
        <f t="shared" si="4"/>
        <v>4.4999999999999997E-3</v>
      </c>
      <c r="I219" s="53">
        <v>11</v>
      </c>
      <c r="J219" s="106" t="s">
        <v>649</v>
      </c>
      <c r="K219" s="109" t="s">
        <v>569</v>
      </c>
      <c r="L219" s="109" t="s">
        <v>570</v>
      </c>
      <c r="M219" s="51">
        <v>1</v>
      </c>
    </row>
    <row r="220" spans="2:13" ht="18.75">
      <c r="B220" s="105">
        <v>148</v>
      </c>
      <c r="C220" s="48" t="s">
        <v>173</v>
      </c>
      <c r="D220" s="111" t="s">
        <v>125</v>
      </c>
      <c r="E220" s="51">
        <v>1</v>
      </c>
      <c r="F220" s="48">
        <v>3</v>
      </c>
      <c r="G220" s="56">
        <v>0.03</v>
      </c>
      <c r="H220" s="79">
        <f t="shared" si="4"/>
        <v>4.4999999999999997E-3</v>
      </c>
      <c r="I220" s="53">
        <v>11</v>
      </c>
      <c r="J220" s="106" t="s">
        <v>649</v>
      </c>
      <c r="K220" s="109" t="s">
        <v>571</v>
      </c>
      <c r="L220" s="109" t="s">
        <v>572</v>
      </c>
      <c r="M220" s="51">
        <v>1</v>
      </c>
    </row>
    <row r="221" spans="2:13" ht="18.75">
      <c r="B221" s="105">
        <v>149</v>
      </c>
      <c r="C221" s="48" t="s">
        <v>173</v>
      </c>
      <c r="D221" s="111" t="s">
        <v>125</v>
      </c>
      <c r="E221" s="51">
        <v>1</v>
      </c>
      <c r="F221" s="48">
        <v>2</v>
      </c>
      <c r="G221" s="56">
        <v>0.03</v>
      </c>
      <c r="H221" s="79">
        <f t="shared" si="4"/>
        <v>4.4999999999999997E-3</v>
      </c>
      <c r="I221" s="53">
        <v>11</v>
      </c>
      <c r="J221" s="106" t="s">
        <v>649</v>
      </c>
      <c r="K221" s="109" t="s">
        <v>573</v>
      </c>
      <c r="L221" s="109" t="s">
        <v>574</v>
      </c>
      <c r="M221" s="51">
        <v>1</v>
      </c>
    </row>
    <row r="222" spans="2:13" ht="18.75">
      <c r="B222" s="105">
        <v>150</v>
      </c>
      <c r="C222" s="48" t="s">
        <v>173</v>
      </c>
      <c r="D222" s="111" t="s">
        <v>125</v>
      </c>
      <c r="E222" s="51">
        <v>1</v>
      </c>
      <c r="F222" s="48">
        <v>3</v>
      </c>
      <c r="G222" s="56">
        <v>0.03</v>
      </c>
      <c r="H222" s="79">
        <f t="shared" si="4"/>
        <v>4.4999999999999997E-3</v>
      </c>
      <c r="I222" s="53">
        <v>11</v>
      </c>
      <c r="J222" s="106" t="s">
        <v>649</v>
      </c>
      <c r="K222" s="109" t="s">
        <v>575</v>
      </c>
      <c r="L222" s="109" t="s">
        <v>576</v>
      </c>
      <c r="M222" s="51">
        <v>1</v>
      </c>
    </row>
    <row r="223" spans="2:13" ht="18.75">
      <c r="B223" s="105">
        <v>151</v>
      </c>
      <c r="C223" s="48" t="s">
        <v>173</v>
      </c>
      <c r="D223" s="111" t="s">
        <v>125</v>
      </c>
      <c r="E223" s="51">
        <v>1</v>
      </c>
      <c r="F223" s="48">
        <v>1</v>
      </c>
      <c r="G223" s="56">
        <v>0.03</v>
      </c>
      <c r="H223" s="79">
        <f t="shared" si="4"/>
        <v>4.4999999999999997E-3</v>
      </c>
      <c r="I223" s="53">
        <v>11</v>
      </c>
      <c r="J223" s="106" t="s">
        <v>649</v>
      </c>
      <c r="K223" s="109" t="s">
        <v>577</v>
      </c>
      <c r="L223" s="109" t="s">
        <v>578</v>
      </c>
      <c r="M223" s="51">
        <v>1</v>
      </c>
    </row>
    <row r="224" spans="2:13" ht="14.25" customHeight="1">
      <c r="B224" s="105">
        <v>152</v>
      </c>
      <c r="C224" s="48" t="s">
        <v>173</v>
      </c>
      <c r="D224" s="111" t="s">
        <v>125</v>
      </c>
      <c r="E224" s="51">
        <v>1</v>
      </c>
      <c r="F224" s="48">
        <v>2</v>
      </c>
      <c r="G224" s="56">
        <v>0.03</v>
      </c>
      <c r="H224" s="57">
        <f>G224*0.15</f>
        <v>4.4999999999999997E-3</v>
      </c>
      <c r="I224" s="53">
        <v>11</v>
      </c>
      <c r="J224" s="106" t="s">
        <v>649</v>
      </c>
      <c r="K224" s="109" t="s">
        <v>579</v>
      </c>
      <c r="L224" s="109" t="s">
        <v>580</v>
      </c>
      <c r="M224" s="51">
        <v>1</v>
      </c>
    </row>
    <row r="225" spans="2:13" ht="14.25" customHeight="1">
      <c r="B225" s="105">
        <v>153</v>
      </c>
      <c r="C225" s="48" t="s">
        <v>173</v>
      </c>
      <c r="D225" s="111" t="s">
        <v>125</v>
      </c>
      <c r="E225" s="51">
        <v>1</v>
      </c>
      <c r="F225" s="48">
        <v>3</v>
      </c>
      <c r="G225" s="56">
        <v>0.03</v>
      </c>
      <c r="H225" s="57">
        <f>G225*0.15</f>
        <v>4.4999999999999997E-3</v>
      </c>
      <c r="I225" s="53">
        <v>11</v>
      </c>
      <c r="J225" s="106" t="s">
        <v>649</v>
      </c>
      <c r="K225" s="109" t="s">
        <v>581</v>
      </c>
      <c r="L225" s="109" t="s">
        <v>582</v>
      </c>
      <c r="M225" s="51">
        <v>1</v>
      </c>
    </row>
    <row r="226" spans="2:13" ht="14.25" customHeight="1">
      <c r="B226" s="105">
        <v>154</v>
      </c>
      <c r="C226" s="48" t="s">
        <v>170</v>
      </c>
      <c r="D226" s="111" t="s">
        <v>125</v>
      </c>
      <c r="E226" s="51">
        <v>1</v>
      </c>
      <c r="F226" s="51" t="s">
        <v>184</v>
      </c>
      <c r="G226" s="50">
        <v>2.74</v>
      </c>
      <c r="H226" s="52">
        <f t="shared" ref="H226" si="5">G226*0.93</f>
        <v>2.5482000000000005</v>
      </c>
      <c r="I226" s="53">
        <v>1557</v>
      </c>
      <c r="J226" s="80">
        <v>3.73</v>
      </c>
      <c r="K226" s="109" t="s">
        <v>583</v>
      </c>
      <c r="L226" s="109" t="s">
        <v>584</v>
      </c>
      <c r="M226" s="51">
        <v>1</v>
      </c>
    </row>
    <row r="227" spans="2:13" ht="14.25" customHeight="1">
      <c r="B227" s="105">
        <v>155</v>
      </c>
      <c r="C227" s="48" t="s">
        <v>173</v>
      </c>
      <c r="D227" s="111" t="s">
        <v>125</v>
      </c>
      <c r="E227" s="51">
        <v>1</v>
      </c>
      <c r="F227" s="48">
        <v>2</v>
      </c>
      <c r="G227" s="56">
        <v>0.03</v>
      </c>
      <c r="H227" s="57">
        <f t="shared" ref="H227:H229" si="6">G227*0.15</f>
        <v>4.4999999999999997E-3</v>
      </c>
      <c r="I227" s="53">
        <v>11</v>
      </c>
      <c r="J227" s="106" t="s">
        <v>649</v>
      </c>
      <c r="K227" s="109" t="s">
        <v>585</v>
      </c>
      <c r="L227" s="109" t="s">
        <v>586</v>
      </c>
      <c r="M227" s="51">
        <v>1</v>
      </c>
    </row>
    <row r="228" spans="2:13" ht="14.25" customHeight="1">
      <c r="B228" s="105">
        <v>156</v>
      </c>
      <c r="C228" s="48" t="s">
        <v>173</v>
      </c>
      <c r="D228" s="111" t="s">
        <v>125</v>
      </c>
      <c r="E228" s="51">
        <v>1</v>
      </c>
      <c r="F228" s="48">
        <v>5</v>
      </c>
      <c r="G228" s="56">
        <v>0.03</v>
      </c>
      <c r="H228" s="57">
        <f t="shared" si="6"/>
        <v>4.4999999999999997E-3</v>
      </c>
      <c r="I228" s="53">
        <v>11</v>
      </c>
      <c r="J228" s="106" t="s">
        <v>649</v>
      </c>
      <c r="K228" s="109" t="s">
        <v>587</v>
      </c>
      <c r="L228" s="109" t="s">
        <v>588</v>
      </c>
      <c r="M228" s="51">
        <v>1</v>
      </c>
    </row>
    <row r="229" spans="2:13" ht="14.25" customHeight="1">
      <c r="B229" s="105">
        <v>157</v>
      </c>
      <c r="C229" s="48" t="s">
        <v>173</v>
      </c>
      <c r="D229" s="111" t="s">
        <v>125</v>
      </c>
      <c r="E229" s="51">
        <v>1</v>
      </c>
      <c r="F229" s="48">
        <v>5</v>
      </c>
      <c r="G229" s="56">
        <v>0.03</v>
      </c>
      <c r="H229" s="57">
        <f t="shared" si="6"/>
        <v>4.4999999999999997E-3</v>
      </c>
      <c r="I229" s="53">
        <v>11</v>
      </c>
      <c r="J229" s="106" t="s">
        <v>649</v>
      </c>
      <c r="K229" s="109" t="s">
        <v>589</v>
      </c>
      <c r="L229" s="109" t="s">
        <v>590</v>
      </c>
      <c r="M229" s="51">
        <v>1</v>
      </c>
    </row>
    <row r="230" spans="2:13" ht="14.25" customHeight="1">
      <c r="B230" s="105">
        <v>158</v>
      </c>
      <c r="C230" s="48" t="s">
        <v>171</v>
      </c>
      <c r="D230" s="111" t="s">
        <v>125</v>
      </c>
      <c r="E230" s="51">
        <v>1</v>
      </c>
      <c r="F230" s="48" t="s">
        <v>194</v>
      </c>
      <c r="G230" s="56">
        <v>6.47</v>
      </c>
      <c r="H230" s="58">
        <f>G230*0.93</f>
        <v>6.0171000000000001</v>
      </c>
      <c r="I230" s="53">
        <v>3678</v>
      </c>
      <c r="J230" s="84">
        <v>8.82</v>
      </c>
      <c r="K230" s="109" t="s">
        <v>591</v>
      </c>
      <c r="L230" s="109" t="s">
        <v>592</v>
      </c>
      <c r="M230" s="51">
        <v>1</v>
      </c>
    </row>
    <row r="231" spans="2:13" ht="14.25" customHeight="1">
      <c r="B231" s="105">
        <v>159</v>
      </c>
      <c r="C231" s="48" t="s">
        <v>169</v>
      </c>
      <c r="D231" s="111" t="s">
        <v>125</v>
      </c>
      <c r="E231" s="51">
        <v>1</v>
      </c>
      <c r="F231" s="51" t="s">
        <v>184</v>
      </c>
      <c r="G231" s="50">
        <v>2.74</v>
      </c>
      <c r="H231" s="52">
        <f t="shared" ref="H231" si="7">G231*0.93</f>
        <v>2.5482000000000005</v>
      </c>
      <c r="I231" s="53">
        <v>1557</v>
      </c>
      <c r="J231" s="80">
        <v>3.73</v>
      </c>
      <c r="K231" s="109" t="s">
        <v>593</v>
      </c>
      <c r="L231" s="109" t="s">
        <v>594</v>
      </c>
      <c r="M231" s="51">
        <v>1</v>
      </c>
    </row>
    <row r="232" spans="2:13" ht="18.75">
      <c r="B232" s="105">
        <v>160</v>
      </c>
      <c r="C232" s="48" t="s">
        <v>173</v>
      </c>
      <c r="D232" s="111" t="s">
        <v>125</v>
      </c>
      <c r="E232" s="51">
        <v>1</v>
      </c>
      <c r="F232" s="48">
        <v>4</v>
      </c>
      <c r="G232" s="56">
        <v>0.03</v>
      </c>
      <c r="H232" s="57">
        <f t="shared" ref="H232:H264" si="8">G232*0.15</f>
        <v>4.4999999999999997E-3</v>
      </c>
      <c r="I232" s="53">
        <v>11</v>
      </c>
      <c r="J232" s="106" t="s">
        <v>649</v>
      </c>
      <c r="K232" s="109" t="s">
        <v>595</v>
      </c>
      <c r="L232" s="109" t="s">
        <v>596</v>
      </c>
      <c r="M232" s="51">
        <v>1</v>
      </c>
    </row>
    <row r="233" spans="2:13" ht="18.75">
      <c r="B233" s="105">
        <v>161</v>
      </c>
      <c r="C233" s="48" t="s">
        <v>173</v>
      </c>
      <c r="D233" s="111" t="s">
        <v>125</v>
      </c>
      <c r="E233" s="51">
        <v>1</v>
      </c>
      <c r="F233" s="48">
        <v>4</v>
      </c>
      <c r="G233" s="56">
        <v>0.03</v>
      </c>
      <c r="H233" s="57">
        <f t="shared" si="8"/>
        <v>4.4999999999999997E-3</v>
      </c>
      <c r="I233" s="53">
        <v>11</v>
      </c>
      <c r="J233" s="106" t="s">
        <v>649</v>
      </c>
      <c r="K233" s="109" t="s">
        <v>597</v>
      </c>
      <c r="L233" s="109" t="s">
        <v>598</v>
      </c>
      <c r="M233" s="51">
        <v>1</v>
      </c>
    </row>
    <row r="234" spans="2:13" ht="18.75">
      <c r="B234" s="105">
        <v>162</v>
      </c>
      <c r="C234" s="48" t="s">
        <v>189</v>
      </c>
      <c r="D234" s="111" t="s">
        <v>125</v>
      </c>
      <c r="E234" s="51">
        <v>1</v>
      </c>
      <c r="F234" s="48">
        <v>2</v>
      </c>
      <c r="G234" s="56">
        <v>0.03</v>
      </c>
      <c r="H234" s="57">
        <f t="shared" si="8"/>
        <v>4.4999999999999997E-3</v>
      </c>
      <c r="I234" s="53">
        <v>11</v>
      </c>
      <c r="J234" s="106" t="s">
        <v>649</v>
      </c>
      <c r="K234" s="109" t="s">
        <v>599</v>
      </c>
      <c r="L234" s="109" t="s">
        <v>600</v>
      </c>
      <c r="M234" s="51">
        <v>1</v>
      </c>
    </row>
    <row r="235" spans="2:13" ht="18.75">
      <c r="B235" s="105">
        <v>163</v>
      </c>
      <c r="C235" s="48" t="s">
        <v>189</v>
      </c>
      <c r="D235" s="111" t="s">
        <v>125</v>
      </c>
      <c r="E235" s="51">
        <v>1</v>
      </c>
      <c r="F235" s="48">
        <v>2</v>
      </c>
      <c r="G235" s="56">
        <v>0.03</v>
      </c>
      <c r="H235" s="57">
        <f t="shared" si="8"/>
        <v>4.4999999999999997E-3</v>
      </c>
      <c r="I235" s="53">
        <v>11</v>
      </c>
      <c r="J235" s="106" t="s">
        <v>649</v>
      </c>
      <c r="K235" s="109" t="s">
        <v>601</v>
      </c>
      <c r="L235" s="109" t="s">
        <v>602</v>
      </c>
      <c r="M235" s="51">
        <v>1</v>
      </c>
    </row>
    <row r="236" spans="2:13" ht="18.75">
      <c r="B236" s="105">
        <v>164</v>
      </c>
      <c r="C236" s="48" t="s">
        <v>190</v>
      </c>
      <c r="D236" s="111" t="s">
        <v>125</v>
      </c>
      <c r="E236" s="51">
        <v>1</v>
      </c>
      <c r="F236" s="48">
        <v>6</v>
      </c>
      <c r="G236" s="56">
        <v>0.03</v>
      </c>
      <c r="H236" s="57">
        <f t="shared" si="8"/>
        <v>4.4999999999999997E-3</v>
      </c>
      <c r="I236" s="53">
        <v>6</v>
      </c>
      <c r="J236" s="106" t="s">
        <v>649</v>
      </c>
      <c r="K236" s="109" t="s">
        <v>603</v>
      </c>
      <c r="L236" s="109" t="s">
        <v>604</v>
      </c>
      <c r="M236" s="51">
        <v>1</v>
      </c>
    </row>
    <row r="237" spans="2:13" ht="18.75">
      <c r="B237" s="105">
        <v>165</v>
      </c>
      <c r="C237" s="48" t="s">
        <v>173</v>
      </c>
      <c r="D237" s="111" t="s">
        <v>125</v>
      </c>
      <c r="E237" s="51">
        <v>1</v>
      </c>
      <c r="F237" s="48">
        <v>4</v>
      </c>
      <c r="G237" s="56">
        <v>0.03</v>
      </c>
      <c r="H237" s="57">
        <f t="shared" si="8"/>
        <v>4.4999999999999997E-3</v>
      </c>
      <c r="I237" s="53">
        <v>11</v>
      </c>
      <c r="J237" s="106" t="s">
        <v>649</v>
      </c>
      <c r="K237" s="109" t="s">
        <v>605</v>
      </c>
      <c r="L237" s="109" t="s">
        <v>606</v>
      </c>
      <c r="M237" s="51">
        <v>1</v>
      </c>
    </row>
    <row r="238" spans="2:13" ht="18.75">
      <c r="B238" s="105">
        <v>166</v>
      </c>
      <c r="C238" s="48" t="s">
        <v>173</v>
      </c>
      <c r="D238" s="111" t="s">
        <v>125</v>
      </c>
      <c r="E238" s="51">
        <v>1</v>
      </c>
      <c r="F238" s="48">
        <v>5</v>
      </c>
      <c r="G238" s="56">
        <v>0.03</v>
      </c>
      <c r="H238" s="57">
        <f t="shared" si="8"/>
        <v>4.4999999999999997E-3</v>
      </c>
      <c r="I238" s="53">
        <v>11</v>
      </c>
      <c r="J238" s="106" t="s">
        <v>649</v>
      </c>
      <c r="K238" s="109" t="s">
        <v>607</v>
      </c>
      <c r="L238" s="109" t="s">
        <v>608</v>
      </c>
      <c r="M238" s="51">
        <v>1</v>
      </c>
    </row>
    <row r="239" spans="2:13" ht="18.75">
      <c r="B239" s="105">
        <v>167</v>
      </c>
      <c r="C239" s="48" t="s">
        <v>173</v>
      </c>
      <c r="D239" s="111" t="s">
        <v>125</v>
      </c>
      <c r="E239" s="51">
        <v>1</v>
      </c>
      <c r="F239" s="48">
        <v>4</v>
      </c>
      <c r="G239" s="56">
        <v>0.03</v>
      </c>
      <c r="H239" s="57">
        <f t="shared" si="8"/>
        <v>4.4999999999999997E-3</v>
      </c>
      <c r="I239" s="53">
        <v>11</v>
      </c>
      <c r="J239" s="106" t="s">
        <v>649</v>
      </c>
      <c r="K239" s="109" t="s">
        <v>609</v>
      </c>
      <c r="L239" s="109" t="s">
        <v>610</v>
      </c>
      <c r="M239" s="51">
        <v>1</v>
      </c>
    </row>
    <row r="240" spans="2:13" ht="18.75">
      <c r="B240" s="105">
        <v>168</v>
      </c>
      <c r="C240" s="48" t="s">
        <v>173</v>
      </c>
      <c r="D240" s="111" t="s">
        <v>125</v>
      </c>
      <c r="E240" s="51">
        <v>1</v>
      </c>
      <c r="F240" s="48">
        <v>3</v>
      </c>
      <c r="G240" s="56">
        <v>0.03</v>
      </c>
      <c r="H240" s="57">
        <f t="shared" si="8"/>
        <v>4.4999999999999997E-3</v>
      </c>
      <c r="I240" s="53">
        <v>11</v>
      </c>
      <c r="J240" s="106" t="s">
        <v>649</v>
      </c>
      <c r="K240" s="109" t="s">
        <v>220</v>
      </c>
      <c r="L240" s="109" t="s">
        <v>611</v>
      </c>
      <c r="M240" s="51">
        <v>1</v>
      </c>
    </row>
    <row r="241" spans="2:13" ht="18.75">
      <c r="B241" s="105">
        <v>169</v>
      </c>
      <c r="C241" s="48" t="s">
        <v>170</v>
      </c>
      <c r="D241" s="111" t="s">
        <v>125</v>
      </c>
      <c r="E241" s="51">
        <v>1</v>
      </c>
      <c r="F241" s="51" t="s">
        <v>184</v>
      </c>
      <c r="G241" s="50">
        <v>2.74</v>
      </c>
      <c r="H241" s="52">
        <f t="shared" ref="H241" si="9">G241*0.93</f>
        <v>2.5482000000000005</v>
      </c>
      <c r="I241" s="53">
        <v>1557</v>
      </c>
      <c r="J241" s="80">
        <v>3.73</v>
      </c>
      <c r="K241" s="109" t="s">
        <v>612</v>
      </c>
      <c r="L241" s="109" t="s">
        <v>613</v>
      </c>
      <c r="M241" s="51">
        <v>1</v>
      </c>
    </row>
    <row r="242" spans="2:13" ht="18.75">
      <c r="B242" s="105">
        <v>170</v>
      </c>
      <c r="C242" s="48" t="s">
        <v>173</v>
      </c>
      <c r="D242" s="111" t="s">
        <v>125</v>
      </c>
      <c r="E242" s="51">
        <v>1</v>
      </c>
      <c r="F242" s="48">
        <v>4</v>
      </c>
      <c r="G242" s="56">
        <v>0.03</v>
      </c>
      <c r="H242" s="57">
        <f t="shared" si="8"/>
        <v>4.4999999999999997E-3</v>
      </c>
      <c r="I242" s="53">
        <v>11</v>
      </c>
      <c r="J242" s="106" t="s">
        <v>649</v>
      </c>
      <c r="K242" s="109" t="s">
        <v>614</v>
      </c>
      <c r="L242" s="109" t="s">
        <v>615</v>
      </c>
      <c r="M242" s="51">
        <v>1</v>
      </c>
    </row>
    <row r="243" spans="2:13" ht="18.75">
      <c r="B243" s="105">
        <v>171</v>
      </c>
      <c r="C243" s="48" t="s">
        <v>173</v>
      </c>
      <c r="D243" s="111" t="s">
        <v>125</v>
      </c>
      <c r="E243" s="51">
        <v>1</v>
      </c>
      <c r="F243" s="48">
        <v>3</v>
      </c>
      <c r="G243" s="56">
        <v>0.03</v>
      </c>
      <c r="H243" s="57">
        <f t="shared" si="8"/>
        <v>4.4999999999999997E-3</v>
      </c>
      <c r="I243" s="53">
        <v>11</v>
      </c>
      <c r="J243" s="106" t="s">
        <v>649</v>
      </c>
      <c r="K243" s="109" t="s">
        <v>616</v>
      </c>
      <c r="L243" s="109" t="s">
        <v>617</v>
      </c>
      <c r="M243" s="51">
        <v>1</v>
      </c>
    </row>
    <row r="244" spans="2:13" ht="18.75">
      <c r="B244" s="105">
        <v>172</v>
      </c>
      <c r="C244" s="48" t="s">
        <v>174</v>
      </c>
      <c r="D244" s="111" t="s">
        <v>125</v>
      </c>
      <c r="E244" s="51">
        <v>1</v>
      </c>
      <c r="F244" s="48">
        <v>8</v>
      </c>
      <c r="G244" s="56">
        <v>1</v>
      </c>
      <c r="H244" s="57">
        <f t="shared" si="8"/>
        <v>0.15</v>
      </c>
      <c r="I244" s="53">
        <v>136</v>
      </c>
      <c r="J244" s="106" t="s">
        <v>649</v>
      </c>
      <c r="K244" s="109" t="s">
        <v>618</v>
      </c>
      <c r="L244" s="109" t="s">
        <v>619</v>
      </c>
      <c r="M244" s="51">
        <v>1</v>
      </c>
    </row>
    <row r="245" spans="2:13" ht="18.75">
      <c r="B245" s="105">
        <v>173</v>
      </c>
      <c r="C245" s="48" t="s">
        <v>174</v>
      </c>
      <c r="D245" s="111" t="s">
        <v>125</v>
      </c>
      <c r="E245" s="51">
        <v>1</v>
      </c>
      <c r="F245" s="48">
        <v>10</v>
      </c>
      <c r="G245" s="56">
        <v>1</v>
      </c>
      <c r="H245" s="57">
        <f t="shared" si="8"/>
        <v>0.15</v>
      </c>
      <c r="I245" s="53">
        <v>136</v>
      </c>
      <c r="J245" s="106" t="s">
        <v>649</v>
      </c>
      <c r="K245" s="109" t="s">
        <v>620</v>
      </c>
      <c r="L245" s="109" t="s">
        <v>621</v>
      </c>
      <c r="M245" s="51">
        <v>1</v>
      </c>
    </row>
    <row r="246" spans="2:13" ht="18.75">
      <c r="B246" s="105">
        <v>174</v>
      </c>
      <c r="C246" s="48" t="s">
        <v>173</v>
      </c>
      <c r="D246" s="111" t="s">
        <v>125</v>
      </c>
      <c r="E246" s="51">
        <v>1</v>
      </c>
      <c r="F246" s="48">
        <v>2</v>
      </c>
      <c r="G246" s="56">
        <v>0.03</v>
      </c>
      <c r="H246" s="57">
        <f t="shared" si="8"/>
        <v>4.4999999999999997E-3</v>
      </c>
      <c r="I246" s="53">
        <v>11</v>
      </c>
      <c r="J246" s="106" t="s">
        <v>649</v>
      </c>
      <c r="K246" s="109" t="s">
        <v>622</v>
      </c>
      <c r="L246" s="109" t="s">
        <v>623</v>
      </c>
      <c r="M246" s="51">
        <v>1</v>
      </c>
    </row>
    <row r="247" spans="2:13" ht="18.75">
      <c r="B247" s="105">
        <v>175</v>
      </c>
      <c r="C247" s="48" t="s">
        <v>173</v>
      </c>
      <c r="D247" s="111" t="s">
        <v>125</v>
      </c>
      <c r="E247" s="51">
        <v>1</v>
      </c>
      <c r="F247" s="48">
        <v>2</v>
      </c>
      <c r="G247" s="56">
        <v>0.03</v>
      </c>
      <c r="H247" s="57">
        <f t="shared" si="8"/>
        <v>4.4999999999999997E-3</v>
      </c>
      <c r="I247" s="53">
        <v>11</v>
      </c>
      <c r="J247" s="106" t="s">
        <v>649</v>
      </c>
      <c r="K247" s="109" t="s">
        <v>624</v>
      </c>
      <c r="L247" s="109" t="s">
        <v>625</v>
      </c>
      <c r="M247" s="51">
        <v>1</v>
      </c>
    </row>
    <row r="248" spans="2:13" ht="18.75">
      <c r="B248" s="105">
        <v>176</v>
      </c>
      <c r="C248" s="48" t="s">
        <v>173</v>
      </c>
      <c r="D248" s="111" t="s">
        <v>125</v>
      </c>
      <c r="E248" s="51">
        <v>1</v>
      </c>
      <c r="F248" s="48">
        <v>2</v>
      </c>
      <c r="G248" s="56">
        <v>0.03</v>
      </c>
      <c r="H248" s="57">
        <f t="shared" si="8"/>
        <v>4.4999999999999997E-3</v>
      </c>
      <c r="I248" s="53">
        <v>11</v>
      </c>
      <c r="J248" s="106" t="s">
        <v>649</v>
      </c>
      <c r="K248" s="109" t="s">
        <v>626</v>
      </c>
      <c r="L248" s="109" t="s">
        <v>627</v>
      </c>
      <c r="M248" s="51">
        <v>1</v>
      </c>
    </row>
    <row r="249" spans="2:13" ht="18.75">
      <c r="B249" s="105">
        <v>177</v>
      </c>
      <c r="C249" s="48" t="s">
        <v>190</v>
      </c>
      <c r="D249" s="111" t="s">
        <v>125</v>
      </c>
      <c r="E249" s="51">
        <v>1</v>
      </c>
      <c r="F249" s="48">
        <v>2</v>
      </c>
      <c r="G249" s="56">
        <v>0.03</v>
      </c>
      <c r="H249" s="57">
        <f t="shared" si="8"/>
        <v>4.4999999999999997E-3</v>
      </c>
      <c r="I249" s="53">
        <v>6</v>
      </c>
      <c r="J249" s="106" t="s">
        <v>649</v>
      </c>
      <c r="K249" s="109" t="s">
        <v>622</v>
      </c>
      <c r="L249" s="109" t="s">
        <v>628</v>
      </c>
      <c r="M249" s="51">
        <v>1</v>
      </c>
    </row>
    <row r="250" spans="2:13" ht="18.75">
      <c r="B250" s="105">
        <v>178</v>
      </c>
      <c r="C250" s="48" t="s">
        <v>173</v>
      </c>
      <c r="D250" s="111" t="s">
        <v>125</v>
      </c>
      <c r="E250" s="51">
        <v>1</v>
      </c>
      <c r="F250" s="48">
        <v>4</v>
      </c>
      <c r="G250" s="56">
        <v>0.03</v>
      </c>
      <c r="H250" s="57">
        <f t="shared" si="8"/>
        <v>4.4999999999999997E-3</v>
      </c>
      <c r="I250" s="53">
        <v>11</v>
      </c>
      <c r="J250" s="106" t="s">
        <v>649</v>
      </c>
      <c r="K250" s="109" t="s">
        <v>629</v>
      </c>
      <c r="L250" s="109" t="s">
        <v>630</v>
      </c>
      <c r="M250" s="51">
        <v>1</v>
      </c>
    </row>
    <row r="251" spans="2:13" ht="18.75">
      <c r="B251" s="105">
        <v>179</v>
      </c>
      <c r="C251" s="48" t="s">
        <v>173</v>
      </c>
      <c r="D251" s="111" t="s">
        <v>125</v>
      </c>
      <c r="E251" s="51">
        <v>1</v>
      </c>
      <c r="F251" s="48">
        <v>3</v>
      </c>
      <c r="G251" s="56">
        <v>0.03</v>
      </c>
      <c r="H251" s="57">
        <f t="shared" si="8"/>
        <v>4.4999999999999997E-3</v>
      </c>
      <c r="I251" s="53">
        <v>11</v>
      </c>
      <c r="J251" s="106" t="s">
        <v>649</v>
      </c>
      <c r="K251" s="109" t="s">
        <v>631</v>
      </c>
      <c r="L251" s="109" t="s">
        <v>632</v>
      </c>
      <c r="M251" s="51">
        <v>1</v>
      </c>
    </row>
    <row r="252" spans="2:13" ht="18.75">
      <c r="B252" s="105">
        <v>180</v>
      </c>
      <c r="C252" s="48" t="s">
        <v>173</v>
      </c>
      <c r="D252" s="111" t="s">
        <v>125</v>
      </c>
      <c r="E252" s="51">
        <v>1</v>
      </c>
      <c r="F252" s="48">
        <v>3</v>
      </c>
      <c r="G252" s="56">
        <v>0.03</v>
      </c>
      <c r="H252" s="57">
        <f t="shared" si="8"/>
        <v>4.4999999999999997E-3</v>
      </c>
      <c r="I252" s="53">
        <v>11</v>
      </c>
      <c r="J252" s="106" t="s">
        <v>649</v>
      </c>
      <c r="K252" s="109" t="s">
        <v>633</v>
      </c>
      <c r="L252" s="109" t="s">
        <v>634</v>
      </c>
      <c r="M252" s="51">
        <v>1</v>
      </c>
    </row>
    <row r="253" spans="2:13" ht="18.75">
      <c r="B253" s="105">
        <v>181</v>
      </c>
      <c r="C253" s="48" t="s">
        <v>173</v>
      </c>
      <c r="D253" s="111" t="s">
        <v>125</v>
      </c>
      <c r="E253" s="51">
        <v>1</v>
      </c>
      <c r="F253" s="48">
        <v>6</v>
      </c>
      <c r="G253" s="56">
        <v>0.03</v>
      </c>
      <c r="H253" s="57">
        <f t="shared" si="8"/>
        <v>4.4999999999999997E-3</v>
      </c>
      <c r="I253" s="53">
        <v>11</v>
      </c>
      <c r="J253" s="106" t="s">
        <v>649</v>
      </c>
      <c r="K253" s="109" t="s">
        <v>635</v>
      </c>
      <c r="L253" s="109" t="s">
        <v>636</v>
      </c>
      <c r="M253" s="51">
        <v>1</v>
      </c>
    </row>
    <row r="254" spans="2:13" ht="18.75">
      <c r="B254" s="105">
        <v>182</v>
      </c>
      <c r="C254" s="48" t="s">
        <v>174</v>
      </c>
      <c r="D254" s="111" t="s">
        <v>125</v>
      </c>
      <c r="E254" s="51">
        <v>1</v>
      </c>
      <c r="F254" s="48">
        <v>6</v>
      </c>
      <c r="G254" s="56">
        <v>1</v>
      </c>
      <c r="H254" s="57">
        <f t="shared" si="8"/>
        <v>0.15</v>
      </c>
      <c r="I254" s="53">
        <v>136</v>
      </c>
      <c r="J254" s="106" t="s">
        <v>649</v>
      </c>
      <c r="K254" s="109" t="s">
        <v>637</v>
      </c>
      <c r="L254" s="109" t="s">
        <v>638</v>
      </c>
      <c r="M254" s="51">
        <v>1</v>
      </c>
    </row>
    <row r="255" spans="2:13" ht="18.75">
      <c r="B255" s="105">
        <v>183</v>
      </c>
      <c r="C255" s="48" t="s">
        <v>173</v>
      </c>
      <c r="D255" s="111" t="s">
        <v>125</v>
      </c>
      <c r="E255" s="51">
        <v>1</v>
      </c>
      <c r="F255" s="48">
        <v>4</v>
      </c>
      <c r="G255" s="56">
        <v>0.03</v>
      </c>
      <c r="H255" s="57">
        <f t="shared" si="8"/>
        <v>4.4999999999999997E-3</v>
      </c>
      <c r="I255" s="53">
        <v>11</v>
      </c>
      <c r="J255" s="106" t="s">
        <v>649</v>
      </c>
      <c r="K255" s="109" t="s">
        <v>622</v>
      </c>
      <c r="L255" s="109" t="s">
        <v>639</v>
      </c>
      <c r="M255" s="51">
        <v>1</v>
      </c>
    </row>
    <row r="256" spans="2:13" ht="18.75">
      <c r="B256" s="105">
        <v>184</v>
      </c>
      <c r="C256" s="48" t="s">
        <v>173</v>
      </c>
      <c r="D256" s="111" t="s">
        <v>125</v>
      </c>
      <c r="E256" s="51">
        <v>1</v>
      </c>
      <c r="F256" s="48">
        <v>4</v>
      </c>
      <c r="G256" s="56">
        <v>0.03</v>
      </c>
      <c r="H256" s="57">
        <f t="shared" si="8"/>
        <v>4.4999999999999997E-3</v>
      </c>
      <c r="I256" s="53">
        <v>11</v>
      </c>
      <c r="J256" s="106" t="s">
        <v>649</v>
      </c>
      <c r="K256" s="109" t="s">
        <v>640</v>
      </c>
      <c r="L256" s="109" t="s">
        <v>641</v>
      </c>
      <c r="M256" s="51">
        <v>1</v>
      </c>
    </row>
    <row r="257" spans="2:13" ht="18.75">
      <c r="B257" s="105">
        <v>185</v>
      </c>
      <c r="C257" s="48" t="s">
        <v>173</v>
      </c>
      <c r="D257" s="111" t="s">
        <v>125</v>
      </c>
      <c r="E257" s="51">
        <v>1</v>
      </c>
      <c r="F257" s="48">
        <v>8</v>
      </c>
      <c r="G257" s="56">
        <v>0.03</v>
      </c>
      <c r="H257" s="57">
        <f t="shared" si="8"/>
        <v>4.4999999999999997E-3</v>
      </c>
      <c r="I257" s="53">
        <v>11</v>
      </c>
      <c r="J257" s="106" t="s">
        <v>649</v>
      </c>
      <c r="K257" s="109" t="s">
        <v>640</v>
      </c>
      <c r="L257" s="109" t="s">
        <v>641</v>
      </c>
      <c r="M257" s="51">
        <v>1</v>
      </c>
    </row>
    <row r="258" spans="2:13" ht="18.75">
      <c r="B258" s="105">
        <v>186</v>
      </c>
      <c r="C258" s="48" t="s">
        <v>173</v>
      </c>
      <c r="D258" s="111" t="s">
        <v>125</v>
      </c>
      <c r="E258" s="51">
        <v>1</v>
      </c>
      <c r="F258" s="48">
        <v>5</v>
      </c>
      <c r="G258" s="56">
        <v>0.03</v>
      </c>
      <c r="H258" s="57">
        <f t="shared" si="8"/>
        <v>4.4999999999999997E-3</v>
      </c>
      <c r="I258" s="53">
        <v>11</v>
      </c>
      <c r="J258" s="106" t="s">
        <v>649</v>
      </c>
      <c r="K258" s="109" t="s">
        <v>642</v>
      </c>
      <c r="L258" s="109" t="s">
        <v>641</v>
      </c>
      <c r="M258" s="51">
        <v>1</v>
      </c>
    </row>
    <row r="259" spans="2:13" ht="18.75">
      <c r="B259" s="105">
        <v>187</v>
      </c>
      <c r="C259" s="48" t="s">
        <v>189</v>
      </c>
      <c r="D259" s="111" t="s">
        <v>125</v>
      </c>
      <c r="E259" s="51">
        <v>1</v>
      </c>
      <c r="F259" s="48">
        <v>5</v>
      </c>
      <c r="G259" s="56">
        <v>0.03</v>
      </c>
      <c r="H259" s="57">
        <f t="shared" si="8"/>
        <v>4.4999999999999997E-3</v>
      </c>
      <c r="I259" s="53">
        <v>11</v>
      </c>
      <c r="J259" s="106" t="s">
        <v>649</v>
      </c>
      <c r="K259" s="109" t="s">
        <v>643</v>
      </c>
      <c r="L259" s="109" t="s">
        <v>644</v>
      </c>
      <c r="M259" s="51">
        <v>1</v>
      </c>
    </row>
    <row r="260" spans="2:13" ht="18.75">
      <c r="B260" s="105">
        <v>188</v>
      </c>
      <c r="C260" s="48" t="s">
        <v>173</v>
      </c>
      <c r="D260" s="111" t="s">
        <v>125</v>
      </c>
      <c r="E260" s="51">
        <v>1</v>
      </c>
      <c r="F260" s="48">
        <v>4</v>
      </c>
      <c r="G260" s="56">
        <v>0.03</v>
      </c>
      <c r="H260" s="57">
        <f t="shared" si="8"/>
        <v>4.4999999999999997E-3</v>
      </c>
      <c r="I260" s="53">
        <v>11</v>
      </c>
      <c r="J260" s="106" t="s">
        <v>649</v>
      </c>
      <c r="K260" s="109" t="s">
        <v>645</v>
      </c>
      <c r="L260" s="109" t="s">
        <v>646</v>
      </c>
      <c r="M260" s="51">
        <v>1</v>
      </c>
    </row>
    <row r="261" spans="2:13" ht="18.75">
      <c r="B261" s="105">
        <v>189</v>
      </c>
      <c r="C261" s="48" t="s">
        <v>173</v>
      </c>
      <c r="D261" s="111" t="s">
        <v>125</v>
      </c>
      <c r="E261" s="51">
        <v>1</v>
      </c>
      <c r="F261" s="48">
        <v>5</v>
      </c>
      <c r="G261" s="56">
        <v>0.03</v>
      </c>
      <c r="H261" s="57">
        <f t="shared" si="8"/>
        <v>4.4999999999999997E-3</v>
      </c>
      <c r="I261" s="53">
        <v>11</v>
      </c>
      <c r="J261" s="106" t="s">
        <v>649</v>
      </c>
      <c r="K261" s="109" t="s">
        <v>647</v>
      </c>
      <c r="L261" s="109" t="s">
        <v>648</v>
      </c>
      <c r="M261" s="51">
        <v>1</v>
      </c>
    </row>
    <row r="262" spans="2:13" ht="18.75">
      <c r="B262" s="105">
        <v>190</v>
      </c>
      <c r="C262" s="48" t="s">
        <v>174</v>
      </c>
      <c r="D262" s="111" t="s">
        <v>125</v>
      </c>
      <c r="E262" s="51">
        <v>1</v>
      </c>
      <c r="F262" s="48">
        <v>3</v>
      </c>
      <c r="G262" s="59">
        <v>1</v>
      </c>
      <c r="H262" s="57">
        <f t="shared" si="8"/>
        <v>0.15</v>
      </c>
      <c r="I262" s="53">
        <v>136</v>
      </c>
      <c r="J262" s="106" t="s">
        <v>649</v>
      </c>
      <c r="K262" s="109" t="s">
        <v>645</v>
      </c>
      <c r="L262" s="109" t="s">
        <v>646</v>
      </c>
      <c r="M262" s="51">
        <v>1</v>
      </c>
    </row>
    <row r="263" spans="2:13" ht="18.75">
      <c r="B263" s="105">
        <v>191</v>
      </c>
      <c r="C263" s="48" t="s">
        <v>173</v>
      </c>
      <c r="D263" s="111" t="s">
        <v>125</v>
      </c>
      <c r="E263" s="51">
        <v>1</v>
      </c>
      <c r="F263" s="48">
        <v>4</v>
      </c>
      <c r="G263" s="56">
        <v>0.03</v>
      </c>
      <c r="H263" s="57">
        <f t="shared" si="8"/>
        <v>4.4999999999999997E-3</v>
      </c>
      <c r="I263" s="53">
        <v>11</v>
      </c>
      <c r="J263" s="106" t="s">
        <v>649</v>
      </c>
      <c r="K263" s="109" t="s">
        <v>640</v>
      </c>
      <c r="L263" s="109" t="s">
        <v>641</v>
      </c>
      <c r="M263" s="51">
        <v>1</v>
      </c>
    </row>
    <row r="264" spans="2:13" ht="18.75">
      <c r="B264" s="105">
        <v>192</v>
      </c>
      <c r="C264" s="48" t="s">
        <v>173</v>
      </c>
      <c r="D264" s="111" t="s">
        <v>125</v>
      </c>
      <c r="E264" s="51">
        <v>1</v>
      </c>
      <c r="F264" s="48">
        <v>3</v>
      </c>
      <c r="G264" s="56">
        <v>0.03</v>
      </c>
      <c r="H264" s="57">
        <f t="shared" si="8"/>
        <v>4.4999999999999997E-3</v>
      </c>
      <c r="I264" s="53">
        <v>11</v>
      </c>
      <c r="J264" s="106" t="s">
        <v>649</v>
      </c>
      <c r="K264" s="109" t="s">
        <v>645</v>
      </c>
      <c r="L264" s="109" t="s">
        <v>646</v>
      </c>
      <c r="M264" s="51">
        <v>1</v>
      </c>
    </row>
    <row r="265" spans="2:13" ht="15">
      <c r="B265" s="105">
        <v>193</v>
      </c>
      <c r="C265" s="48" t="s">
        <v>169</v>
      </c>
      <c r="D265" s="115" t="s">
        <v>651</v>
      </c>
      <c r="E265" s="51">
        <v>1</v>
      </c>
      <c r="F265" s="51" t="s">
        <v>184</v>
      </c>
      <c r="G265" s="50">
        <v>2.74</v>
      </c>
      <c r="H265" s="52">
        <f t="shared" ref="H265:H270" si="10">G265*0.93</f>
        <v>2.5482000000000005</v>
      </c>
      <c r="I265" s="53">
        <v>1557</v>
      </c>
      <c r="J265" s="80">
        <v>3.73</v>
      </c>
      <c r="K265" s="85">
        <v>20</v>
      </c>
      <c r="L265" s="85">
        <v>81</v>
      </c>
      <c r="M265" s="51">
        <v>1</v>
      </c>
    </row>
    <row r="266" spans="2:13" ht="15">
      <c r="B266" s="105">
        <v>194</v>
      </c>
      <c r="C266" s="48" t="s">
        <v>169</v>
      </c>
      <c r="D266" s="115" t="s">
        <v>652</v>
      </c>
      <c r="E266" s="51">
        <v>1</v>
      </c>
      <c r="F266" s="51" t="s">
        <v>184</v>
      </c>
      <c r="G266" s="50">
        <v>2.74</v>
      </c>
      <c r="H266" s="52">
        <f t="shared" si="10"/>
        <v>2.5482000000000005</v>
      </c>
      <c r="I266" s="53">
        <v>1557</v>
      </c>
      <c r="J266" s="80">
        <v>3.73</v>
      </c>
      <c r="K266" s="85">
        <v>20</v>
      </c>
      <c r="L266" s="85">
        <v>81</v>
      </c>
      <c r="M266" s="51">
        <v>1</v>
      </c>
    </row>
    <row r="267" spans="2:13" ht="15">
      <c r="B267" s="105">
        <v>195</v>
      </c>
      <c r="C267" s="48" t="s">
        <v>169</v>
      </c>
      <c r="D267" s="115" t="s">
        <v>653</v>
      </c>
      <c r="E267" s="51">
        <v>1</v>
      </c>
      <c r="F267" s="51" t="s">
        <v>184</v>
      </c>
      <c r="G267" s="50">
        <v>2.74</v>
      </c>
      <c r="H267" s="52">
        <f t="shared" si="10"/>
        <v>2.5482000000000005</v>
      </c>
      <c r="I267" s="53">
        <v>1557</v>
      </c>
      <c r="J267" s="80">
        <v>3.73</v>
      </c>
      <c r="K267" s="85">
        <v>20</v>
      </c>
      <c r="L267" s="85">
        <v>81</v>
      </c>
      <c r="M267" s="51">
        <v>1</v>
      </c>
    </row>
    <row r="268" spans="2:13" ht="15">
      <c r="B268" s="105">
        <v>196</v>
      </c>
      <c r="C268" s="48" t="s">
        <v>169</v>
      </c>
      <c r="D268" s="116" t="s">
        <v>654</v>
      </c>
      <c r="E268" s="51">
        <v>1</v>
      </c>
      <c r="F268" s="51" t="s">
        <v>184</v>
      </c>
      <c r="G268" s="50">
        <v>2.74</v>
      </c>
      <c r="H268" s="52">
        <f t="shared" si="10"/>
        <v>2.5482000000000005</v>
      </c>
      <c r="I268" s="53">
        <v>1557</v>
      </c>
      <c r="J268" s="80">
        <v>3.73</v>
      </c>
      <c r="K268" s="85">
        <v>20</v>
      </c>
      <c r="L268" s="85">
        <v>81</v>
      </c>
      <c r="M268" s="51">
        <v>1</v>
      </c>
    </row>
    <row r="269" spans="2:13" ht="15">
      <c r="B269" s="105">
        <v>197</v>
      </c>
      <c r="C269" s="48" t="s">
        <v>169</v>
      </c>
      <c r="D269" s="116" t="s">
        <v>655</v>
      </c>
      <c r="E269" s="51">
        <v>1</v>
      </c>
      <c r="F269" s="51" t="s">
        <v>184</v>
      </c>
      <c r="G269" s="50">
        <v>2.74</v>
      </c>
      <c r="H269" s="52">
        <f t="shared" si="10"/>
        <v>2.5482000000000005</v>
      </c>
      <c r="I269" s="53">
        <v>1557</v>
      </c>
      <c r="J269" s="80">
        <v>3.73</v>
      </c>
      <c r="K269" s="85">
        <v>20</v>
      </c>
      <c r="L269" s="85">
        <v>81</v>
      </c>
      <c r="M269" s="51">
        <v>1</v>
      </c>
    </row>
    <row r="270" spans="2:13" ht="15">
      <c r="B270" s="105">
        <v>198</v>
      </c>
      <c r="C270" s="48" t="s">
        <v>169</v>
      </c>
      <c r="D270" s="116" t="s">
        <v>656</v>
      </c>
      <c r="E270" s="51">
        <v>1</v>
      </c>
      <c r="F270" s="51" t="s">
        <v>184</v>
      </c>
      <c r="G270" s="50">
        <v>2.74</v>
      </c>
      <c r="H270" s="52">
        <f t="shared" si="10"/>
        <v>2.5482000000000005</v>
      </c>
      <c r="I270" s="53">
        <v>1557</v>
      </c>
      <c r="J270" s="80">
        <v>3.73</v>
      </c>
      <c r="K270" s="85">
        <v>20</v>
      </c>
      <c r="L270" s="85">
        <v>81</v>
      </c>
      <c r="M270" s="51">
        <v>1</v>
      </c>
    </row>
    <row r="271" spans="2:13" ht="15">
      <c r="B271" s="105">
        <v>199</v>
      </c>
      <c r="C271" s="117" t="s">
        <v>657</v>
      </c>
      <c r="D271" s="115" t="s">
        <v>657</v>
      </c>
      <c r="E271" s="51">
        <v>1</v>
      </c>
      <c r="F271" s="85"/>
      <c r="G271" s="85"/>
      <c r="H271" s="85"/>
      <c r="I271" s="85"/>
      <c r="J271" s="85"/>
      <c r="K271" s="85">
        <v>20</v>
      </c>
      <c r="L271" s="85">
        <v>81</v>
      </c>
      <c r="M271" s="51">
        <v>1</v>
      </c>
    </row>
    <row r="272" spans="2:13" ht="15">
      <c r="B272" s="105">
        <v>200</v>
      </c>
      <c r="C272" s="48" t="s">
        <v>172</v>
      </c>
      <c r="D272" s="116" t="s">
        <v>658</v>
      </c>
      <c r="E272" s="51">
        <v>1</v>
      </c>
      <c r="F272" s="83">
        <v>0.13</v>
      </c>
      <c r="G272" s="54">
        <f t="shared" ref="G272" si="11">F272*32376/100000</f>
        <v>4.2088800000000003E-2</v>
      </c>
      <c r="H272" s="52">
        <f t="shared" ref="H272:H274" si="12">G272*0.93</f>
        <v>3.9142584000000001E-2</v>
      </c>
      <c r="I272" s="53">
        <v>227</v>
      </c>
      <c r="J272" s="49">
        <v>0.5</v>
      </c>
      <c r="K272" s="85">
        <v>20</v>
      </c>
      <c r="L272" s="85">
        <v>81</v>
      </c>
      <c r="M272" s="51">
        <v>1</v>
      </c>
    </row>
    <row r="273" spans="2:13" ht="15">
      <c r="B273" s="105">
        <v>201</v>
      </c>
      <c r="C273" s="48" t="s">
        <v>169</v>
      </c>
      <c r="D273" s="115" t="s">
        <v>659</v>
      </c>
      <c r="E273" s="51">
        <v>1</v>
      </c>
      <c r="F273" s="51" t="s">
        <v>184</v>
      </c>
      <c r="G273" s="50">
        <v>2.74</v>
      </c>
      <c r="H273" s="52">
        <f t="shared" si="12"/>
        <v>2.5482000000000005</v>
      </c>
      <c r="I273" s="53">
        <v>1557</v>
      </c>
      <c r="J273" s="80">
        <v>3.73</v>
      </c>
      <c r="K273" s="85">
        <v>20</v>
      </c>
      <c r="L273" s="85">
        <v>81</v>
      </c>
      <c r="M273" s="51">
        <v>1</v>
      </c>
    </row>
    <row r="274" spans="2:13" ht="15">
      <c r="B274" s="105">
        <v>202</v>
      </c>
      <c r="C274" s="48" t="s">
        <v>170</v>
      </c>
      <c r="D274" s="115" t="s">
        <v>660</v>
      </c>
      <c r="E274" s="51">
        <v>1</v>
      </c>
      <c r="F274" s="51" t="s">
        <v>184</v>
      </c>
      <c r="G274" s="50">
        <v>2.74</v>
      </c>
      <c r="H274" s="52">
        <f t="shared" si="12"/>
        <v>2.5482000000000005</v>
      </c>
      <c r="I274" s="53">
        <v>1557</v>
      </c>
      <c r="J274" s="80">
        <v>3.73</v>
      </c>
      <c r="K274" s="85">
        <v>20</v>
      </c>
      <c r="L274" s="85">
        <v>81</v>
      </c>
      <c r="M274" s="51">
        <v>1</v>
      </c>
    </row>
    <row r="275" spans="2:13" ht="15">
      <c r="B275" s="105">
        <v>203</v>
      </c>
      <c r="C275" s="117" t="s">
        <v>663</v>
      </c>
      <c r="D275" s="115" t="s">
        <v>661</v>
      </c>
      <c r="E275" s="51">
        <v>1</v>
      </c>
      <c r="F275" s="85"/>
      <c r="G275" s="85"/>
      <c r="H275" s="85"/>
      <c r="I275" s="85"/>
      <c r="J275" s="85"/>
      <c r="K275" s="85">
        <v>20</v>
      </c>
      <c r="L275" s="85">
        <v>81</v>
      </c>
      <c r="M275" s="51">
        <v>1</v>
      </c>
    </row>
    <row r="276" spans="2:13" ht="15">
      <c r="B276" s="105">
        <v>204</v>
      </c>
      <c r="C276" s="117" t="s">
        <v>663</v>
      </c>
      <c r="D276" s="115" t="s">
        <v>661</v>
      </c>
      <c r="E276" s="51">
        <v>1</v>
      </c>
      <c r="F276" s="85"/>
      <c r="G276" s="85"/>
      <c r="H276" s="85"/>
      <c r="I276" s="85"/>
      <c r="J276" s="85"/>
      <c r="K276" s="118" t="s">
        <v>665</v>
      </c>
      <c r="L276" s="118" t="s">
        <v>666</v>
      </c>
      <c r="M276" s="51">
        <v>1</v>
      </c>
    </row>
    <row r="277" spans="2:13" ht="15">
      <c r="B277" s="105">
        <v>205</v>
      </c>
      <c r="C277" s="48" t="s">
        <v>172</v>
      </c>
      <c r="D277" s="115" t="s">
        <v>662</v>
      </c>
      <c r="E277" s="51">
        <v>1</v>
      </c>
      <c r="F277" s="83">
        <v>0.13</v>
      </c>
      <c r="G277" s="54">
        <f t="shared" ref="G277" si="13">F277*32376/100000</f>
        <v>4.2088800000000003E-2</v>
      </c>
      <c r="H277" s="52">
        <f t="shared" ref="H277" si="14">G277*0.93</f>
        <v>3.9142584000000001E-2</v>
      </c>
      <c r="I277" s="53">
        <v>227</v>
      </c>
      <c r="J277" s="49">
        <v>0.5</v>
      </c>
      <c r="K277" s="85">
        <v>20</v>
      </c>
      <c r="L277" s="85">
        <v>81</v>
      </c>
      <c r="M277" s="51">
        <v>1</v>
      </c>
    </row>
  </sheetData>
  <protectedRanges>
    <protectedRange sqref="J145:J159 J277 J272" name="Range10_1"/>
    <protectedRange sqref="C201 C203:C264" name="Range10_2"/>
    <protectedRange sqref="F203:F225 F232:F240 F227:F230 F242:F264" name="Range10_3"/>
    <protectedRange sqref="K145:L159 K80:L120" name="Range10_4"/>
    <protectedRange sqref="D80:D81 D92:D123 D145:D152" name="Range10_5"/>
    <protectedRange sqref="K201:L264" name="Range10_6"/>
    <protectedRange sqref="F145:F159 F277 F272" name="Range10_8"/>
    <protectedRange sqref="C265:C270 C272:C273 C277" name="Range10_3_1"/>
    <protectedRange sqref="C274" name="Range10_2_1"/>
  </protectedRanges>
  <autoFilter ref="B72:M277"/>
  <mergeCells count="5">
    <mergeCell ref="F16:I16"/>
    <mergeCell ref="C71:J71"/>
    <mergeCell ref="D3:I3"/>
    <mergeCell ref="B1:G1"/>
    <mergeCell ref="D9:I9"/>
  </mergeCells>
  <phoneticPr fontId="9" type="noConversion"/>
  <conditionalFormatting sqref="C201 C203:C264">
    <cfRule type="expression" dxfId="26" priority="40">
      <formula>AND($I201&lt;&gt;"अन्य",$I201&lt;&gt;"")</formula>
    </cfRule>
  </conditionalFormatting>
  <conditionalFormatting sqref="F145:F159 J145:J159 F227:F230 F203:F225 F232:F240 F242:F264">
    <cfRule type="expression" dxfId="25" priority="38">
      <formula>#REF!=TRUE</formula>
    </cfRule>
  </conditionalFormatting>
  <conditionalFormatting sqref="C73:C159">
    <cfRule type="expression" dxfId="24" priority="41">
      <formula>AND($J73&lt;&gt;"अन्य",$J73&lt;&gt;"")</formula>
    </cfRule>
  </conditionalFormatting>
  <conditionalFormatting sqref="D80:D123 D145:D159">
    <cfRule type="expression" dxfId="23" priority="33">
      <formula>$C80="निजी"</formula>
    </cfRule>
  </conditionalFormatting>
  <conditionalFormatting sqref="F145:F159">
    <cfRule type="expression" dxfId="22" priority="32">
      <formula>#REF!=TRUE</formula>
    </cfRule>
  </conditionalFormatting>
  <conditionalFormatting sqref="C265">
    <cfRule type="expression" dxfId="21" priority="31">
      <formula>AND($J265&lt;&gt;"अन्य",$J265&lt;&gt;"")</formula>
    </cfRule>
  </conditionalFormatting>
  <conditionalFormatting sqref="C265">
    <cfRule type="expression" dxfId="20" priority="30">
      <formula>AND($J265&lt;&gt;"अन्य",$J265&lt;&gt;"")</formula>
    </cfRule>
  </conditionalFormatting>
  <conditionalFormatting sqref="C266">
    <cfRule type="expression" dxfId="19" priority="29">
      <formula>AND($J266&lt;&gt;"अन्य",$J266&lt;&gt;"")</formula>
    </cfRule>
  </conditionalFormatting>
  <conditionalFormatting sqref="C266">
    <cfRule type="expression" dxfId="18" priority="28">
      <formula>AND($J266&lt;&gt;"अन्य",$J266&lt;&gt;"")</formula>
    </cfRule>
  </conditionalFormatting>
  <conditionalFormatting sqref="C267">
    <cfRule type="expression" dxfId="17" priority="27">
      <formula>AND($J267&lt;&gt;"अन्य",$J267&lt;&gt;"")</formula>
    </cfRule>
  </conditionalFormatting>
  <conditionalFormatting sqref="C267">
    <cfRule type="expression" dxfId="16" priority="26">
      <formula>AND($J267&lt;&gt;"अन्य",$J267&lt;&gt;"")</formula>
    </cfRule>
  </conditionalFormatting>
  <conditionalFormatting sqref="C268">
    <cfRule type="expression" dxfId="15" priority="25">
      <formula>AND($J268&lt;&gt;"अन्य",$J268&lt;&gt;"")</formula>
    </cfRule>
  </conditionalFormatting>
  <conditionalFormatting sqref="C268">
    <cfRule type="expression" dxfId="14" priority="24">
      <formula>AND($J268&lt;&gt;"अन्य",$J268&lt;&gt;"")</formula>
    </cfRule>
  </conditionalFormatting>
  <conditionalFormatting sqref="C269">
    <cfRule type="expression" dxfId="13" priority="23">
      <formula>AND($J269&lt;&gt;"अन्य",$J269&lt;&gt;"")</formula>
    </cfRule>
  </conditionalFormatting>
  <conditionalFormatting sqref="C269">
    <cfRule type="expression" dxfId="12" priority="22">
      <formula>AND($J269&lt;&gt;"अन्य",$J269&lt;&gt;"")</formula>
    </cfRule>
  </conditionalFormatting>
  <conditionalFormatting sqref="C270">
    <cfRule type="expression" dxfId="11" priority="21">
      <formula>AND($J270&lt;&gt;"अन्य",$J270&lt;&gt;"")</formula>
    </cfRule>
  </conditionalFormatting>
  <conditionalFormatting sqref="C270">
    <cfRule type="expression" dxfId="10" priority="20">
      <formula>AND($J270&lt;&gt;"अन्य",$J270&lt;&gt;"")</formula>
    </cfRule>
  </conditionalFormatting>
  <conditionalFormatting sqref="C273">
    <cfRule type="expression" dxfId="9" priority="19">
      <formula>AND($J273&lt;&gt;"अन्य",$J273&lt;&gt;"")</formula>
    </cfRule>
  </conditionalFormatting>
  <conditionalFormatting sqref="C273">
    <cfRule type="expression" dxfId="8" priority="18">
      <formula>AND($J273&lt;&gt;"अन्य",$J273&lt;&gt;"")</formula>
    </cfRule>
  </conditionalFormatting>
  <conditionalFormatting sqref="C272">
    <cfRule type="expression" dxfId="7" priority="17">
      <formula>AND($J272&lt;&gt;"अन्य",$J272&lt;&gt;"")</formula>
    </cfRule>
  </conditionalFormatting>
  <conditionalFormatting sqref="C272">
    <cfRule type="expression" dxfId="6" priority="16">
      <formula>AND($J272&lt;&gt;"अन्य",$J272&lt;&gt;"")</formula>
    </cfRule>
  </conditionalFormatting>
  <conditionalFormatting sqref="C274">
    <cfRule type="expression" dxfId="5" priority="15">
      <formula>AND($J274&lt;&gt;"अन्य",$J274&lt;&gt;"")</formula>
    </cfRule>
  </conditionalFormatting>
  <conditionalFormatting sqref="C274">
    <cfRule type="expression" dxfId="4" priority="14">
      <formula>AND($J274&lt;&gt;"अन्य",$J274&lt;&gt;"")</formula>
    </cfRule>
  </conditionalFormatting>
  <conditionalFormatting sqref="C277">
    <cfRule type="expression" dxfId="3" priority="13">
      <formula>AND($J277&lt;&gt;"अन्य",$J277&lt;&gt;"")</formula>
    </cfRule>
  </conditionalFormatting>
  <conditionalFormatting sqref="C277">
    <cfRule type="expression" dxfId="2" priority="12">
      <formula>AND($J277&lt;&gt;"अन्य",$J277&lt;&gt;"")</formula>
    </cfRule>
  </conditionalFormatting>
  <conditionalFormatting sqref="F277 J277 J272 F272">
    <cfRule type="expression" dxfId="1" priority="4">
      <formula>#REF!=TRUE</formula>
    </cfRule>
  </conditionalFormatting>
  <conditionalFormatting sqref="F277">
    <cfRule type="expression" dxfId="0" priority="3">
      <formula>#REF!=TRUE</formula>
    </cfRule>
  </conditionalFormatting>
  <dataValidations count="17">
    <dataValidation type="custom" errorStyle="warning" allowBlank="1" showInputMessage="1" showErrorMessage="1" errorTitle="डेटा सामान्य रेंज से बाहर" error="कृपया पुन: चेक करके भरें" sqref="J147:J149">
      <formula1>$D4979=TRUE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52">
      <formula1>$D5005=TRUE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277 J145">
      <formula1>$D5017=TRUE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54:J159">
      <formula1>$D5029=TRUE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50:J151">
      <formula1>$D4990=TRUE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46">
      <formula1>$D4948=TRUE</formula1>
    </dataValidation>
    <dataValidation type="list" allowBlank="1" showInputMessage="1" showErrorMessage="1" sqref="C73:C159 C265:C270 C272:C274 C277">
      <formula1>OFFSET($B$1,MATCH($I73,$A$2:$A$5,0),,,COUNTIF(OFFSET($B$1,MATCH($I73,$A$2:$A$5,0),,1,20),"?*"))</formula1>
    </dataValidation>
    <dataValidation type="list" allowBlank="1" showInputMessage="1" showErrorMessage="1" sqref="C203:C264 C201">
      <formula1>OFFSET($B$1,MATCH($H201,$A$2:$A$5,0),,,COUNTIF(OFFSET($B$1,MATCH($H201,$A$2:$A$5,0),,1,20),"?*"))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4:F159">
      <formula1>$D5107=TRUE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77 F145">
      <formula1>$D5095=TRUE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7:F149">
      <formula1>$D5057=TRUE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2">
      <formula1>$D5083=TRUE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0:F151">
      <formula1>$D5068=TRUE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6">
      <formula1>$D5026=TRUE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272 J153">
      <formula1>$D5024=TRUE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72 F153">
      <formula1>$D5102=TRUE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42:F264 F232:F240 F203:F225 F227:F230">
      <formula1>#REF!=TRUE</formula1>
    </dataValidation>
  </dataValidations>
  <hyperlinks>
    <hyperlink ref="D268" r:id="rId1"/>
    <hyperlink ref="D270" r:id="rId2"/>
    <hyperlink ref="D27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4:I42"/>
  <sheetViews>
    <sheetView topLeftCell="A34" workbookViewId="0">
      <selection activeCell="B42" sqref="B42"/>
    </sheetView>
  </sheetViews>
  <sheetFormatPr defaultRowHeight="15"/>
  <cols>
    <col min="1" max="1" width="9.140625" style="9"/>
    <col min="2" max="2" width="45.28515625" style="9" customWidth="1"/>
    <col min="3" max="8" width="12.7109375" style="9" customWidth="1"/>
    <col min="9" max="9" width="11.5703125" style="9" bestFit="1" customWidth="1"/>
    <col min="10" max="16384" width="9.140625" style="9"/>
  </cols>
  <sheetData>
    <row r="4" spans="2:9" ht="21" customHeight="1">
      <c r="B4" s="98" t="s">
        <v>49</v>
      </c>
      <c r="C4" s="99"/>
      <c r="D4" s="99"/>
      <c r="E4" s="99"/>
      <c r="F4" s="99"/>
      <c r="G4" s="100"/>
      <c r="H4" s="1" t="s">
        <v>50</v>
      </c>
    </row>
    <row r="5" spans="2:9">
      <c r="B5" s="95" t="s">
        <v>51</v>
      </c>
      <c r="C5" s="96"/>
      <c r="D5" s="96"/>
      <c r="E5" s="96"/>
      <c r="F5" s="96"/>
      <c r="G5" s="96"/>
      <c r="H5" s="97"/>
    </row>
    <row r="6" spans="2:9" ht="18.75">
      <c r="B6" s="2" t="s">
        <v>52</v>
      </c>
      <c r="C6" s="92">
        <v>589</v>
      </c>
      <c r="D6" s="93"/>
      <c r="E6" s="93"/>
      <c r="F6" s="93"/>
      <c r="G6" s="93"/>
      <c r="H6" s="94"/>
    </row>
    <row r="7" spans="2:9" ht="18.75">
      <c r="B7" s="2" t="s">
        <v>53</v>
      </c>
      <c r="C7" s="101">
        <v>1143</v>
      </c>
      <c r="D7" s="102"/>
      <c r="E7" s="102"/>
      <c r="F7" s="102"/>
      <c r="G7" s="102"/>
      <c r="H7" s="103"/>
    </row>
    <row r="8" spans="2:9" ht="18.75">
      <c r="B8" s="2" t="s">
        <v>54</v>
      </c>
      <c r="C8" s="92">
        <v>558</v>
      </c>
      <c r="D8" s="93"/>
      <c r="E8" s="93"/>
      <c r="F8" s="93"/>
      <c r="G8" s="93"/>
      <c r="H8" s="94"/>
    </row>
    <row r="9" spans="2:9" ht="18.75">
      <c r="B9" s="2" t="s">
        <v>55</v>
      </c>
      <c r="C9" s="101">
        <v>1043</v>
      </c>
      <c r="D9" s="102"/>
      <c r="E9" s="102"/>
      <c r="F9" s="102"/>
      <c r="G9" s="102"/>
      <c r="H9" s="103"/>
    </row>
    <row r="10" spans="2:9" ht="18.75">
      <c r="B10" s="2" t="s">
        <v>56</v>
      </c>
      <c r="C10" s="92">
        <v>1.25</v>
      </c>
      <c r="D10" s="93"/>
      <c r="E10" s="93"/>
      <c r="F10" s="93"/>
      <c r="G10" s="93"/>
      <c r="H10" s="94"/>
    </row>
    <row r="11" spans="2:9" ht="18.75">
      <c r="B11" s="2" t="s">
        <v>57</v>
      </c>
      <c r="C11" s="92">
        <v>54.75</v>
      </c>
      <c r="D11" s="93"/>
      <c r="E11" s="93"/>
      <c r="F11" s="93"/>
      <c r="G11" s="93"/>
      <c r="H11" s="94"/>
    </row>
    <row r="12" spans="2:9" ht="37.5">
      <c r="B12" s="3" t="s">
        <v>58</v>
      </c>
      <c r="C12" s="4" t="s">
        <v>59</v>
      </c>
      <c r="D12" s="4" t="s">
        <v>60</v>
      </c>
      <c r="E12" s="4" t="s">
        <v>61</v>
      </c>
      <c r="F12" s="4" t="s">
        <v>62</v>
      </c>
      <c r="G12" s="4" t="s">
        <v>63</v>
      </c>
      <c r="H12" s="5" t="s">
        <v>64</v>
      </c>
    </row>
    <row r="13" spans="2:9" ht="18.75">
      <c r="B13" s="2" t="s">
        <v>65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/>
    </row>
    <row r="14" spans="2:9" ht="18.75">
      <c r="B14" s="2" t="s">
        <v>66</v>
      </c>
      <c r="C14" s="8">
        <v>1040</v>
      </c>
      <c r="D14" s="8">
        <v>37880</v>
      </c>
      <c r="E14" s="8">
        <v>33942</v>
      </c>
      <c r="F14" s="8">
        <v>40520</v>
      </c>
      <c r="G14" s="8">
        <v>43803</v>
      </c>
      <c r="H14" s="7"/>
      <c r="I14" s="9">
        <f>112342/3</f>
        <v>37447.333333333336</v>
      </c>
    </row>
    <row r="15" spans="2:9" ht="18.75">
      <c r="B15" s="2" t="s">
        <v>67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/>
    </row>
    <row r="16" spans="2:9" ht="18.75">
      <c r="B16" s="2" t="s">
        <v>68</v>
      </c>
      <c r="C16" s="6">
        <v>0</v>
      </c>
      <c r="D16" s="6"/>
      <c r="E16" s="6"/>
      <c r="F16" s="6"/>
      <c r="G16" s="6"/>
    </row>
    <row r="17" spans="2:8" ht="37.5">
      <c r="B17" s="2" t="s">
        <v>69</v>
      </c>
      <c r="C17" s="6">
        <v>4.42</v>
      </c>
      <c r="D17" s="6">
        <v>1.21</v>
      </c>
      <c r="E17" s="6">
        <v>0.97</v>
      </c>
      <c r="F17" s="6">
        <v>1.1499999999999999</v>
      </c>
      <c r="G17" s="6">
        <v>0.83</v>
      </c>
      <c r="H17" s="7"/>
    </row>
    <row r="18" spans="2:8" ht="37.5">
      <c r="B18" s="2" t="s">
        <v>70</v>
      </c>
      <c r="C18" s="6">
        <v>47.79</v>
      </c>
      <c r="D18" s="6">
        <v>58.95</v>
      </c>
      <c r="E18" s="6">
        <v>61.28</v>
      </c>
      <c r="F18" s="6">
        <v>54.71</v>
      </c>
      <c r="G18" s="6">
        <v>59.57</v>
      </c>
      <c r="H18" s="7"/>
    </row>
    <row r="19" spans="2:8" ht="18.75">
      <c r="B19" s="2" t="s">
        <v>71</v>
      </c>
      <c r="C19" s="6">
        <v>53.75</v>
      </c>
      <c r="D19" s="6">
        <v>51.46</v>
      </c>
      <c r="E19" s="6">
        <v>52.05</v>
      </c>
      <c r="F19" s="6">
        <v>52.56</v>
      </c>
      <c r="G19" s="6">
        <v>53.77</v>
      </c>
      <c r="H19" s="7"/>
    </row>
    <row r="20" spans="2:8" ht="37.5">
      <c r="B20" s="2" t="s">
        <v>72</v>
      </c>
      <c r="C20" s="6">
        <v>9.5399999999999991</v>
      </c>
      <c r="D20" s="6">
        <v>74.13</v>
      </c>
      <c r="E20" s="6">
        <v>69.98</v>
      </c>
      <c r="F20" s="6">
        <v>76.45</v>
      </c>
      <c r="G20" s="6">
        <v>84.07</v>
      </c>
      <c r="H20" s="7"/>
    </row>
    <row r="21" spans="2:8" ht="37.5">
      <c r="B21" s="2" t="s">
        <v>73</v>
      </c>
      <c r="C21" s="6">
        <v>190</v>
      </c>
      <c r="D21" s="6">
        <v>172.58</v>
      </c>
      <c r="E21" s="6">
        <v>174</v>
      </c>
      <c r="F21" s="6">
        <v>168.7</v>
      </c>
      <c r="G21" s="6">
        <v>166.89</v>
      </c>
      <c r="H21" s="7"/>
    </row>
    <row r="22" spans="2:8" ht="37.5">
      <c r="B22" s="2" t="s">
        <v>74</v>
      </c>
      <c r="C22" s="6">
        <v>0</v>
      </c>
      <c r="D22" s="6">
        <v>139</v>
      </c>
      <c r="E22" s="6">
        <v>98</v>
      </c>
      <c r="F22" s="6">
        <v>169</v>
      </c>
      <c r="G22" s="6">
        <v>219</v>
      </c>
      <c r="H22" s="7"/>
    </row>
    <row r="23" spans="2:8" ht="18.75">
      <c r="B23" s="2" t="s">
        <v>75</v>
      </c>
      <c r="C23" s="6">
        <v>109</v>
      </c>
      <c r="D23" s="6">
        <v>511</v>
      </c>
      <c r="E23" s="6">
        <v>485</v>
      </c>
      <c r="F23" s="6">
        <v>530</v>
      </c>
      <c r="G23" s="6">
        <v>521</v>
      </c>
      <c r="H23" s="7"/>
    </row>
    <row r="24" spans="2:8" ht="18.75">
      <c r="B24" s="2" t="s">
        <v>76</v>
      </c>
      <c r="C24" s="6">
        <v>180</v>
      </c>
      <c r="D24" s="6">
        <v>938</v>
      </c>
      <c r="E24" s="6">
        <v>883</v>
      </c>
      <c r="F24" s="6">
        <v>984</v>
      </c>
      <c r="G24" s="8">
        <v>1010</v>
      </c>
      <c r="H24" s="7"/>
    </row>
    <row r="25" spans="2:8" ht="18.75">
      <c r="B25" s="2" t="s">
        <v>77</v>
      </c>
      <c r="C25" s="6">
        <v>0</v>
      </c>
      <c r="D25" s="6">
        <v>1</v>
      </c>
      <c r="E25" s="6">
        <v>1</v>
      </c>
      <c r="F25" s="6">
        <v>1</v>
      </c>
      <c r="G25" s="6">
        <v>1</v>
      </c>
      <c r="H25" s="7"/>
    </row>
    <row r="26" spans="2:8">
      <c r="B26" s="95" t="s">
        <v>78</v>
      </c>
      <c r="C26" s="96"/>
      <c r="D26" s="96"/>
      <c r="E26" s="96"/>
      <c r="F26" s="96"/>
      <c r="G26" s="96"/>
      <c r="H26" s="97"/>
    </row>
    <row r="27" spans="2:8" ht="18.75">
      <c r="B27" s="2" t="s">
        <v>79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/>
    </row>
    <row r="28" spans="2:8" ht="37.5">
      <c r="B28" s="2" t="s">
        <v>80</v>
      </c>
      <c r="C28" s="6">
        <v>76</v>
      </c>
      <c r="D28" s="6">
        <v>140</v>
      </c>
      <c r="E28" s="6">
        <v>181</v>
      </c>
      <c r="F28" s="6">
        <v>305</v>
      </c>
      <c r="G28" s="6">
        <v>375</v>
      </c>
      <c r="H28" s="7"/>
    </row>
    <row r="29" spans="2:8" ht="18.75">
      <c r="B29" s="2" t="s">
        <v>81</v>
      </c>
      <c r="C29" s="6">
        <v>76</v>
      </c>
      <c r="D29" s="6">
        <v>76</v>
      </c>
      <c r="E29" s="6">
        <v>81</v>
      </c>
      <c r="F29" s="6">
        <v>97</v>
      </c>
      <c r="G29" s="6">
        <v>224</v>
      </c>
      <c r="H29" s="7"/>
    </row>
    <row r="30" spans="2:8" ht="18.75">
      <c r="B30" s="2" t="s">
        <v>82</v>
      </c>
      <c r="C30" s="6">
        <v>0</v>
      </c>
      <c r="D30" s="6">
        <v>64</v>
      </c>
      <c r="E30" s="6">
        <v>100</v>
      </c>
      <c r="F30" s="6">
        <v>208</v>
      </c>
      <c r="G30" s="6">
        <v>151</v>
      </c>
      <c r="H30" s="7"/>
    </row>
    <row r="31" spans="2:8" ht="37.5">
      <c r="B31" s="2" t="s">
        <v>83</v>
      </c>
      <c r="C31" s="6">
        <v>100</v>
      </c>
      <c r="D31" s="6">
        <v>91</v>
      </c>
      <c r="E31" s="6">
        <v>75.69</v>
      </c>
      <c r="F31" s="6">
        <v>77.45</v>
      </c>
      <c r="G31" s="6">
        <v>65.34</v>
      </c>
      <c r="H31" s="7"/>
    </row>
    <row r="32" spans="2:8" ht="18.75">
      <c r="B32" s="2" t="s">
        <v>84</v>
      </c>
      <c r="C32" s="6">
        <v>82.89</v>
      </c>
      <c r="D32" s="6">
        <v>86.43</v>
      </c>
      <c r="E32" s="6">
        <v>87.29</v>
      </c>
      <c r="F32" s="6">
        <v>78.03</v>
      </c>
      <c r="G32" s="6">
        <v>63.2</v>
      </c>
      <c r="H32" s="7"/>
    </row>
    <row r="33" spans="2:8">
      <c r="B33" s="95" t="s">
        <v>85</v>
      </c>
      <c r="C33" s="96"/>
      <c r="D33" s="96"/>
      <c r="E33" s="96"/>
      <c r="F33" s="96"/>
      <c r="G33" s="96"/>
      <c r="H33" s="97"/>
    </row>
    <row r="34" spans="2:8" ht="18.75">
      <c r="B34" s="2" t="s">
        <v>86</v>
      </c>
      <c r="C34" s="6">
        <v>4.59</v>
      </c>
      <c r="D34" s="6">
        <v>64.63</v>
      </c>
      <c r="E34" s="6">
        <v>67.22</v>
      </c>
      <c r="F34" s="6">
        <v>81.47</v>
      </c>
      <c r="G34" s="6">
        <v>106.99</v>
      </c>
      <c r="H34" s="7"/>
    </row>
    <row r="35" spans="2:8" ht="18.75">
      <c r="B35" s="2" t="s">
        <v>87</v>
      </c>
      <c r="C35" s="6">
        <v>1.88</v>
      </c>
      <c r="D35" s="6">
        <v>58.49</v>
      </c>
      <c r="E35" s="6">
        <v>61.98</v>
      </c>
      <c r="F35" s="6">
        <v>58.84</v>
      </c>
      <c r="G35" s="6">
        <v>90.19</v>
      </c>
      <c r="H35" s="7"/>
    </row>
    <row r="36" spans="2:8" ht="37.5">
      <c r="B36" s="2" t="s">
        <v>88</v>
      </c>
      <c r="C36" s="6">
        <v>2.71</v>
      </c>
      <c r="D36" s="6">
        <v>6.14</v>
      </c>
      <c r="E36" s="6">
        <v>5.19</v>
      </c>
      <c r="F36" s="6">
        <v>22.13</v>
      </c>
      <c r="G36" s="6">
        <v>16.32</v>
      </c>
      <c r="H36" s="7"/>
    </row>
    <row r="37" spans="2:8" ht="18.75">
      <c r="B37" s="2" t="s">
        <v>89</v>
      </c>
      <c r="C37" s="6">
        <v>58.99</v>
      </c>
      <c r="D37" s="6">
        <v>9.5</v>
      </c>
      <c r="E37" s="6">
        <v>7.73</v>
      </c>
      <c r="F37" s="6">
        <v>27.33</v>
      </c>
      <c r="G37" s="6">
        <v>15.32</v>
      </c>
      <c r="H37" s="7"/>
    </row>
    <row r="38" spans="2:8" ht="18.75">
      <c r="B38" s="2" t="s">
        <v>90</v>
      </c>
      <c r="C38" s="6">
        <v>0</v>
      </c>
      <c r="D38" s="6">
        <v>0</v>
      </c>
      <c r="E38" s="6">
        <v>0.05</v>
      </c>
      <c r="F38" s="6">
        <v>0.51</v>
      </c>
      <c r="G38" s="6">
        <v>0.48</v>
      </c>
      <c r="H38" s="7"/>
    </row>
    <row r="39" spans="2:8" ht="18.75">
      <c r="B39" s="2" t="s">
        <v>91</v>
      </c>
      <c r="C39" s="6">
        <v>0</v>
      </c>
      <c r="D39" s="6">
        <v>0</v>
      </c>
      <c r="E39" s="6">
        <v>7.0000000000000007E-2</v>
      </c>
      <c r="F39" s="6">
        <v>0.62</v>
      </c>
      <c r="G39" s="6">
        <v>0.45</v>
      </c>
      <c r="H39" s="7"/>
    </row>
    <row r="40" spans="2:8" ht="37.5">
      <c r="B40" s="2" t="s">
        <v>92</v>
      </c>
      <c r="C40" s="6">
        <v>190</v>
      </c>
      <c r="D40" s="6">
        <v>190.74</v>
      </c>
      <c r="E40" s="6">
        <v>189.37</v>
      </c>
      <c r="F40" s="6">
        <v>236.05</v>
      </c>
      <c r="G40" s="6">
        <v>208.44</v>
      </c>
      <c r="H40" s="7"/>
    </row>
    <row r="41" spans="2:8" ht="18.75">
      <c r="B41" s="2" t="s">
        <v>93</v>
      </c>
      <c r="C41" s="6">
        <v>100</v>
      </c>
      <c r="D41" s="6">
        <v>99.37</v>
      </c>
      <c r="E41" s="6">
        <v>99.77</v>
      </c>
      <c r="F41" s="6">
        <v>99.83</v>
      </c>
      <c r="G41" s="6">
        <v>99.98</v>
      </c>
      <c r="H41" s="7"/>
    </row>
    <row r="42" spans="2:8" ht="18.75">
      <c r="B42" s="2" t="s">
        <v>94</v>
      </c>
      <c r="C42" s="6">
        <v>100</v>
      </c>
      <c r="D42" s="6">
        <v>98.34</v>
      </c>
      <c r="E42" s="6">
        <v>92.85</v>
      </c>
      <c r="F42" s="6">
        <v>90.52</v>
      </c>
      <c r="G42" s="6">
        <v>12.66</v>
      </c>
      <c r="H42" s="10"/>
    </row>
  </sheetData>
  <mergeCells count="10">
    <mergeCell ref="C10:H10"/>
    <mergeCell ref="C11:H11"/>
    <mergeCell ref="B26:H26"/>
    <mergeCell ref="B33:H33"/>
    <mergeCell ref="B4:G4"/>
    <mergeCell ref="B5:H5"/>
    <mergeCell ref="C6:H6"/>
    <mergeCell ref="C7:H7"/>
    <mergeCell ref="C8:H8"/>
    <mergeCell ref="C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M6" sqref="M6"/>
    </sheetView>
  </sheetViews>
  <sheetFormatPr defaultRowHeight="20.25"/>
  <cols>
    <col min="1" max="8" width="9.140625" style="33"/>
    <col min="9" max="10" width="9.140625" style="11"/>
    <col min="11" max="11" width="9.140625" style="41"/>
    <col min="12" max="12" width="10.7109375" style="37" bestFit="1" customWidth="1"/>
    <col min="13" max="13" width="9.28515625" style="37" bestFit="1" customWidth="1"/>
    <col min="14" max="14" width="12.7109375" style="37" customWidth="1"/>
    <col min="15" max="15" width="9.28515625" style="37" bestFit="1" customWidth="1"/>
    <col min="16" max="16" width="9.140625" style="37"/>
    <col min="17" max="17" width="9.140625" style="35"/>
    <col min="18" max="16384" width="9.140625" style="33"/>
  </cols>
  <sheetData>
    <row r="1" spans="1:17">
      <c r="C1" s="104" t="s">
        <v>124</v>
      </c>
      <c r="D1" s="104"/>
      <c r="E1" s="104"/>
      <c r="F1" s="104" t="s">
        <v>125</v>
      </c>
      <c r="G1" s="104"/>
      <c r="H1" s="104"/>
    </row>
    <row r="2" spans="1:17" ht="56.25">
      <c r="A2" s="33" t="s">
        <v>123</v>
      </c>
      <c r="B2" s="34" t="s">
        <v>122</v>
      </c>
      <c r="C2" s="38" t="s">
        <v>139</v>
      </c>
      <c r="D2" s="38" t="s">
        <v>140</v>
      </c>
      <c r="E2" s="38" t="s">
        <v>141</v>
      </c>
      <c r="F2" s="38" t="s">
        <v>139</v>
      </c>
      <c r="G2" s="38" t="s">
        <v>140</v>
      </c>
      <c r="H2" s="38" t="s">
        <v>141</v>
      </c>
      <c r="I2" s="40" t="s">
        <v>143</v>
      </c>
      <c r="J2" s="40" t="s">
        <v>144</v>
      </c>
      <c r="K2" s="41" t="s">
        <v>145</v>
      </c>
      <c r="L2" s="40" t="s">
        <v>143</v>
      </c>
      <c r="M2" s="40" t="s">
        <v>144</v>
      </c>
      <c r="N2" s="37" t="s">
        <v>145</v>
      </c>
      <c r="O2" s="40" t="s">
        <v>143</v>
      </c>
      <c r="P2" s="40" t="s">
        <v>144</v>
      </c>
      <c r="Q2" s="36" t="s">
        <v>145</v>
      </c>
    </row>
    <row r="3" spans="1:17">
      <c r="A3" s="33">
        <v>1</v>
      </c>
      <c r="B3" s="33" t="s">
        <v>138</v>
      </c>
      <c r="C3" s="38">
        <v>62</v>
      </c>
      <c r="D3" s="38">
        <v>61</v>
      </c>
      <c r="E3" s="38">
        <v>61</v>
      </c>
      <c r="F3" s="38"/>
      <c r="G3" s="38"/>
      <c r="H3" s="38"/>
      <c r="I3" s="39">
        <f>E3+D3+C3</f>
        <v>184</v>
      </c>
      <c r="K3" s="41">
        <f>J3+I3</f>
        <v>184</v>
      </c>
    </row>
    <row r="4" spans="1:17">
      <c r="B4" s="33" t="s">
        <v>142</v>
      </c>
      <c r="F4" s="38">
        <v>64</v>
      </c>
      <c r="G4" s="38">
        <v>62</v>
      </c>
      <c r="H4" s="38">
        <v>57</v>
      </c>
      <c r="I4" s="39"/>
      <c r="J4" s="11">
        <f>H4+G4+F4</f>
        <v>183</v>
      </c>
      <c r="K4" s="41">
        <f t="shared" ref="K4:K17" si="0">J4+I4</f>
        <v>183</v>
      </c>
      <c r="N4" s="37">
        <f t="shared" ref="N4:N17" si="1">M4+L4</f>
        <v>0</v>
      </c>
      <c r="Q4" s="35">
        <f t="shared" ref="Q4:Q17" si="2">P4+O4</f>
        <v>0</v>
      </c>
    </row>
    <row r="5" spans="1:17">
      <c r="A5" s="33">
        <v>2</v>
      </c>
      <c r="B5" s="33" t="s">
        <v>126</v>
      </c>
      <c r="C5" s="38">
        <v>28</v>
      </c>
      <c r="D5" s="38">
        <v>26</v>
      </c>
      <c r="E5" s="38">
        <v>28</v>
      </c>
      <c r="F5" s="38">
        <v>28</v>
      </c>
      <c r="G5" s="38">
        <v>32</v>
      </c>
      <c r="H5" s="38">
        <v>27</v>
      </c>
      <c r="I5" s="39">
        <f t="shared" ref="I5:I17" si="3">E5+D5+C5</f>
        <v>82</v>
      </c>
      <c r="J5" s="11">
        <f t="shared" ref="J5:J17" si="4">H5+G5+F5</f>
        <v>87</v>
      </c>
      <c r="K5" s="41">
        <f t="shared" si="0"/>
        <v>169</v>
      </c>
      <c r="L5" s="37">
        <v>143400</v>
      </c>
      <c r="M5" s="37">
        <v>178300</v>
      </c>
      <c r="N5" s="37">
        <f>M5+L5</f>
        <v>321700</v>
      </c>
      <c r="O5" s="37">
        <v>21.4</v>
      </c>
      <c r="P5" s="37">
        <v>23.59</v>
      </c>
      <c r="Q5" s="35">
        <f>P5+O5</f>
        <v>44.989999999999995</v>
      </c>
    </row>
    <row r="6" spans="1:17">
      <c r="B6" s="33" t="s">
        <v>142</v>
      </c>
      <c r="C6" s="38"/>
      <c r="D6" s="38"/>
      <c r="E6" s="38"/>
      <c r="F6" s="38">
        <v>20</v>
      </c>
      <c r="G6" s="38">
        <f>42+37</f>
        <v>79</v>
      </c>
      <c r="H6" s="38">
        <v>22</v>
      </c>
      <c r="I6" s="39"/>
      <c r="J6" s="11">
        <f t="shared" si="4"/>
        <v>121</v>
      </c>
      <c r="K6" s="41">
        <f t="shared" si="0"/>
        <v>121</v>
      </c>
      <c r="N6" s="37">
        <f t="shared" si="1"/>
        <v>0</v>
      </c>
      <c r="Q6" s="35">
        <f t="shared" si="2"/>
        <v>0</v>
      </c>
    </row>
    <row r="7" spans="1:17">
      <c r="A7" s="33">
        <v>3</v>
      </c>
      <c r="B7" s="33" t="s">
        <v>127</v>
      </c>
      <c r="C7" s="38">
        <v>40</v>
      </c>
      <c r="D7" s="38">
        <v>39</v>
      </c>
      <c r="E7" s="38">
        <v>38</v>
      </c>
      <c r="F7" s="38">
        <v>2</v>
      </c>
      <c r="G7" s="38">
        <v>2</v>
      </c>
      <c r="H7" s="38">
        <v>2</v>
      </c>
      <c r="I7" s="39">
        <f t="shared" si="3"/>
        <v>117</v>
      </c>
      <c r="J7" s="11">
        <f t="shared" si="4"/>
        <v>6</v>
      </c>
      <c r="K7" s="41">
        <f t="shared" si="0"/>
        <v>123</v>
      </c>
      <c r="L7" s="37">
        <v>103400</v>
      </c>
      <c r="M7" s="37">
        <v>62000</v>
      </c>
      <c r="N7" s="37">
        <f t="shared" si="1"/>
        <v>165400</v>
      </c>
      <c r="O7" s="37">
        <v>45.76</v>
      </c>
      <c r="P7" s="37">
        <v>2.2599999999999998</v>
      </c>
      <c r="Q7" s="35">
        <f t="shared" si="2"/>
        <v>48.019999999999996</v>
      </c>
    </row>
    <row r="8" spans="1:17">
      <c r="A8" s="33">
        <v>4</v>
      </c>
      <c r="B8" s="33" t="s">
        <v>128</v>
      </c>
      <c r="C8" s="38">
        <v>34</v>
      </c>
      <c r="D8" s="38">
        <v>36</v>
      </c>
      <c r="E8" s="38">
        <v>32</v>
      </c>
      <c r="F8" s="38">
        <v>4</v>
      </c>
      <c r="G8" s="38">
        <v>4</v>
      </c>
      <c r="H8" s="38">
        <v>4</v>
      </c>
      <c r="I8" s="39">
        <f t="shared" si="3"/>
        <v>102</v>
      </c>
      <c r="J8" s="11">
        <f t="shared" si="4"/>
        <v>12</v>
      </c>
      <c r="K8" s="41">
        <f t="shared" si="0"/>
        <v>114</v>
      </c>
      <c r="L8" s="37">
        <v>103200</v>
      </c>
      <c r="M8" s="37">
        <v>26400</v>
      </c>
      <c r="N8" s="37">
        <f t="shared" si="1"/>
        <v>129600</v>
      </c>
      <c r="O8" s="37">
        <v>38.04</v>
      </c>
      <c r="P8" s="37">
        <v>1.08</v>
      </c>
      <c r="Q8" s="35">
        <f t="shared" si="2"/>
        <v>39.119999999999997</v>
      </c>
    </row>
    <row r="9" spans="1:17">
      <c r="A9" s="33">
        <v>5</v>
      </c>
      <c r="B9" s="33" t="s">
        <v>129</v>
      </c>
      <c r="C9" s="38">
        <v>23</v>
      </c>
      <c r="D9" s="38">
        <v>22</v>
      </c>
      <c r="E9" s="38">
        <v>20</v>
      </c>
      <c r="F9" s="38">
        <v>5</v>
      </c>
      <c r="G9" s="38">
        <v>3</v>
      </c>
      <c r="H9" s="38">
        <v>3</v>
      </c>
      <c r="I9" s="39">
        <f t="shared" si="3"/>
        <v>65</v>
      </c>
      <c r="J9" s="11">
        <f t="shared" si="4"/>
        <v>11</v>
      </c>
      <c r="K9" s="41">
        <f t="shared" si="0"/>
        <v>76</v>
      </c>
      <c r="L9" s="37">
        <v>24200</v>
      </c>
      <c r="M9" s="37">
        <v>40950</v>
      </c>
      <c r="N9" s="37">
        <f t="shared" si="1"/>
        <v>65150</v>
      </c>
      <c r="O9" s="37">
        <v>28</v>
      </c>
      <c r="P9" s="37">
        <v>5</v>
      </c>
      <c r="Q9" s="35">
        <f t="shared" si="2"/>
        <v>33</v>
      </c>
    </row>
    <row r="10" spans="1:17">
      <c r="A10" s="33">
        <v>6</v>
      </c>
      <c r="B10" s="33" t="s">
        <v>130</v>
      </c>
      <c r="C10" s="38">
        <v>18</v>
      </c>
      <c r="D10" s="38">
        <v>14</v>
      </c>
      <c r="E10" s="38">
        <v>13</v>
      </c>
      <c r="F10" s="38">
        <v>36</v>
      </c>
      <c r="G10" s="38">
        <v>36</v>
      </c>
      <c r="H10" s="38">
        <v>36</v>
      </c>
      <c r="I10" s="39">
        <f t="shared" si="3"/>
        <v>45</v>
      </c>
      <c r="J10" s="11">
        <f t="shared" si="4"/>
        <v>108</v>
      </c>
      <c r="K10" s="41">
        <f t="shared" si="0"/>
        <v>153</v>
      </c>
      <c r="L10" s="37">
        <v>47500</v>
      </c>
      <c r="M10" s="37">
        <v>160080</v>
      </c>
      <c r="N10" s="37">
        <f t="shared" si="1"/>
        <v>207580</v>
      </c>
      <c r="O10" s="37">
        <v>4.63</v>
      </c>
      <c r="P10" s="37">
        <v>6.31</v>
      </c>
      <c r="Q10" s="35">
        <f t="shared" si="2"/>
        <v>10.94</v>
      </c>
    </row>
    <row r="11" spans="1:17">
      <c r="A11" s="33">
        <v>7</v>
      </c>
      <c r="B11" s="33" t="s">
        <v>131</v>
      </c>
      <c r="C11" s="38">
        <v>32</v>
      </c>
      <c r="D11" s="38">
        <v>36</v>
      </c>
      <c r="E11" s="38">
        <v>26</v>
      </c>
      <c r="F11" s="38">
        <v>16</v>
      </c>
      <c r="G11" s="38">
        <v>16</v>
      </c>
      <c r="H11" s="38">
        <v>18</v>
      </c>
      <c r="I11" s="39">
        <f t="shared" si="3"/>
        <v>94</v>
      </c>
      <c r="J11" s="11">
        <f t="shared" si="4"/>
        <v>50</v>
      </c>
      <c r="K11" s="41">
        <f t="shared" si="0"/>
        <v>144</v>
      </c>
      <c r="L11" s="37">
        <v>58400</v>
      </c>
      <c r="M11" s="37">
        <v>56000</v>
      </c>
      <c r="N11" s="37">
        <f t="shared" si="1"/>
        <v>114400</v>
      </c>
      <c r="O11" s="37">
        <v>23.13</v>
      </c>
      <c r="P11" s="37">
        <v>1.69</v>
      </c>
      <c r="Q11" s="35">
        <f t="shared" si="2"/>
        <v>24.82</v>
      </c>
    </row>
    <row r="12" spans="1:17">
      <c r="A12" s="33">
        <v>8</v>
      </c>
      <c r="B12" s="33" t="s">
        <v>132</v>
      </c>
      <c r="C12" s="38">
        <v>20</v>
      </c>
      <c r="D12" s="38">
        <v>15</v>
      </c>
      <c r="E12" s="38">
        <v>16</v>
      </c>
      <c r="F12" s="38">
        <v>43</v>
      </c>
      <c r="G12" s="38">
        <v>44</v>
      </c>
      <c r="H12" s="38">
        <v>46</v>
      </c>
      <c r="I12" s="39">
        <f t="shared" si="3"/>
        <v>51</v>
      </c>
      <c r="J12" s="11">
        <f t="shared" si="4"/>
        <v>133</v>
      </c>
      <c r="K12" s="41">
        <f t="shared" si="0"/>
        <v>184</v>
      </c>
      <c r="L12" s="37">
        <v>59400</v>
      </c>
      <c r="M12" s="37">
        <v>292300</v>
      </c>
      <c r="N12" s="37">
        <f t="shared" si="1"/>
        <v>351700</v>
      </c>
      <c r="O12" s="37">
        <v>6.93</v>
      </c>
      <c r="P12" s="37">
        <v>10.41</v>
      </c>
      <c r="Q12" s="35">
        <f t="shared" si="2"/>
        <v>17.34</v>
      </c>
    </row>
    <row r="13" spans="1:17">
      <c r="A13" s="33">
        <v>9</v>
      </c>
      <c r="B13" s="33" t="s">
        <v>133</v>
      </c>
      <c r="C13" s="38">
        <v>61</v>
      </c>
      <c r="D13" s="38">
        <v>32</v>
      </c>
      <c r="E13" s="38">
        <v>32</v>
      </c>
      <c r="F13" s="38">
        <v>9</v>
      </c>
      <c r="G13" s="38">
        <v>9</v>
      </c>
      <c r="H13" s="38">
        <v>10</v>
      </c>
      <c r="I13" s="39">
        <f t="shared" si="3"/>
        <v>125</v>
      </c>
      <c r="J13" s="11">
        <f t="shared" si="4"/>
        <v>28</v>
      </c>
      <c r="K13" s="41">
        <f t="shared" si="0"/>
        <v>153</v>
      </c>
      <c r="L13" s="37">
        <v>278000</v>
      </c>
      <c r="M13" s="37">
        <v>57000</v>
      </c>
      <c r="N13" s="37">
        <f t="shared" si="1"/>
        <v>335000</v>
      </c>
      <c r="O13" s="37">
        <v>19.98</v>
      </c>
      <c r="P13" s="37">
        <v>2.5</v>
      </c>
      <c r="Q13" s="35">
        <f t="shared" si="2"/>
        <v>22.48</v>
      </c>
    </row>
    <row r="14" spans="1:17">
      <c r="A14" s="33">
        <v>10</v>
      </c>
      <c r="B14" s="33" t="s">
        <v>134</v>
      </c>
      <c r="C14" s="38">
        <v>40</v>
      </c>
      <c r="D14" s="38">
        <v>30</v>
      </c>
      <c r="E14" s="38">
        <v>30</v>
      </c>
      <c r="F14" s="38">
        <v>22</v>
      </c>
      <c r="G14" s="38">
        <v>10</v>
      </c>
      <c r="H14" s="38">
        <v>8</v>
      </c>
      <c r="I14" s="39">
        <f t="shared" si="3"/>
        <v>100</v>
      </c>
      <c r="J14" s="11">
        <f t="shared" si="4"/>
        <v>40</v>
      </c>
      <c r="K14" s="41">
        <f t="shared" si="0"/>
        <v>140</v>
      </c>
      <c r="L14" s="37">
        <v>101200</v>
      </c>
      <c r="M14" s="37">
        <v>22000</v>
      </c>
      <c r="N14" s="37">
        <f t="shared" si="1"/>
        <v>123200</v>
      </c>
      <c r="O14" s="37">
        <v>10.24</v>
      </c>
      <c r="P14" s="37">
        <v>0.81</v>
      </c>
      <c r="Q14" s="35">
        <f t="shared" si="2"/>
        <v>11.05</v>
      </c>
    </row>
    <row r="15" spans="1:17">
      <c r="A15" s="33">
        <v>11</v>
      </c>
      <c r="B15" s="33" t="s">
        <v>135</v>
      </c>
      <c r="C15" s="38">
        <v>33</v>
      </c>
      <c r="D15" s="38">
        <v>31</v>
      </c>
      <c r="E15" s="38">
        <v>36</v>
      </c>
      <c r="F15" s="38">
        <v>30</v>
      </c>
      <c r="G15" s="38">
        <v>30</v>
      </c>
      <c r="H15" s="38">
        <v>30</v>
      </c>
      <c r="I15" s="39">
        <f t="shared" si="3"/>
        <v>100</v>
      </c>
      <c r="J15" s="11">
        <f t="shared" si="4"/>
        <v>90</v>
      </c>
      <c r="K15" s="41">
        <f t="shared" si="0"/>
        <v>190</v>
      </c>
      <c r="L15" s="37">
        <v>116500</v>
      </c>
      <c r="M15" s="37">
        <v>142848</v>
      </c>
      <c r="N15" s="37">
        <f t="shared" si="1"/>
        <v>259348</v>
      </c>
      <c r="O15" s="37">
        <v>25.14</v>
      </c>
      <c r="P15" s="37">
        <v>5.52</v>
      </c>
      <c r="Q15" s="35">
        <f t="shared" si="2"/>
        <v>30.66</v>
      </c>
    </row>
    <row r="16" spans="1:17">
      <c r="A16" s="33">
        <v>12</v>
      </c>
      <c r="B16" s="33" t="s">
        <v>136</v>
      </c>
      <c r="C16" s="38">
        <v>46</v>
      </c>
      <c r="D16" s="38">
        <v>33</v>
      </c>
      <c r="E16" s="38">
        <v>33</v>
      </c>
      <c r="F16" s="38">
        <v>20</v>
      </c>
      <c r="G16" s="38">
        <v>20</v>
      </c>
      <c r="H16" s="38">
        <v>24</v>
      </c>
      <c r="I16" s="39">
        <f t="shared" si="3"/>
        <v>112</v>
      </c>
      <c r="J16" s="11">
        <f t="shared" si="4"/>
        <v>64</v>
      </c>
      <c r="K16" s="41">
        <f t="shared" si="0"/>
        <v>176</v>
      </c>
      <c r="L16" s="37">
        <v>136000</v>
      </c>
      <c r="M16" s="37">
        <v>28800</v>
      </c>
      <c r="N16" s="37">
        <f t="shared" si="1"/>
        <v>164800</v>
      </c>
      <c r="O16" s="37">
        <v>12.62</v>
      </c>
      <c r="P16" s="37">
        <v>1.1599999999999999</v>
      </c>
      <c r="Q16" s="35">
        <f t="shared" si="2"/>
        <v>13.78</v>
      </c>
    </row>
    <row r="17" spans="1:17">
      <c r="A17" s="33">
        <v>13</v>
      </c>
      <c r="B17" s="33" t="s">
        <v>137</v>
      </c>
      <c r="C17" s="38">
        <v>35</v>
      </c>
      <c r="D17" s="38">
        <v>20</v>
      </c>
      <c r="E17" s="38">
        <v>11</v>
      </c>
      <c r="F17" s="38">
        <v>1</v>
      </c>
      <c r="G17" s="38"/>
      <c r="H17" s="38"/>
      <c r="I17" s="39">
        <f t="shared" si="3"/>
        <v>66</v>
      </c>
      <c r="J17" s="11">
        <f t="shared" si="4"/>
        <v>1</v>
      </c>
      <c r="K17" s="41">
        <f t="shared" si="0"/>
        <v>67</v>
      </c>
      <c r="L17" s="37">
        <v>19800</v>
      </c>
      <c r="M17" s="37">
        <v>8424</v>
      </c>
      <c r="N17" s="37">
        <f t="shared" si="1"/>
        <v>28224</v>
      </c>
      <c r="O17" s="37">
        <v>27.81</v>
      </c>
      <c r="P17" s="37">
        <v>0.36</v>
      </c>
      <c r="Q17" s="35">
        <f t="shared" si="2"/>
        <v>28.169999999999998</v>
      </c>
    </row>
    <row r="18" spans="1:17">
      <c r="I18" s="39">
        <f>SUM(I3:I17)</f>
        <v>1243</v>
      </c>
      <c r="J18" s="11">
        <f>SUM(J4:J17)</f>
        <v>934</v>
      </c>
      <c r="K18" s="41">
        <f>SUM(K3:K17)</f>
        <v>2177</v>
      </c>
      <c r="N18" s="37">
        <f>SUM(N4:N17)</f>
        <v>2266102</v>
      </c>
      <c r="Q18" s="35">
        <f>SUM(Q4:Q17)</f>
        <v>324.37</v>
      </c>
    </row>
  </sheetData>
  <mergeCells count="2">
    <mergeCell ref="C1:E1"/>
    <mergeCell ref="F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52"/>
  <sheetViews>
    <sheetView topLeftCell="A45" zoomScale="98" zoomScaleNormal="98" workbookViewId="0">
      <selection activeCell="A66" sqref="A66"/>
    </sheetView>
  </sheetViews>
  <sheetFormatPr defaultRowHeight="15"/>
  <cols>
    <col min="1" max="15" width="9.140625" style="42"/>
    <col min="16" max="16" width="9.5703125" style="42" bestFit="1" customWidth="1"/>
    <col min="17" max="16384" width="9.140625" style="42"/>
  </cols>
  <sheetData>
    <row r="2" spans="1:16" ht="37.5">
      <c r="A2" s="33" t="s">
        <v>123</v>
      </c>
      <c r="B2" s="34" t="s">
        <v>122</v>
      </c>
      <c r="C2" s="42" t="s">
        <v>146</v>
      </c>
      <c r="D2" s="42" t="s">
        <v>147</v>
      </c>
      <c r="E2" s="42" t="s">
        <v>148</v>
      </c>
      <c r="F2" s="42" t="s">
        <v>149</v>
      </c>
      <c r="G2" s="42" t="s">
        <v>150</v>
      </c>
      <c r="H2" s="42" t="s">
        <v>151</v>
      </c>
      <c r="I2" s="42" t="s">
        <v>152</v>
      </c>
      <c r="J2" s="42" t="s">
        <v>153</v>
      </c>
      <c r="K2" s="42" t="s">
        <v>154</v>
      </c>
      <c r="L2" s="42" t="s">
        <v>155</v>
      </c>
      <c r="M2" s="42" t="s">
        <v>156</v>
      </c>
      <c r="N2" s="42" t="s">
        <v>157</v>
      </c>
      <c r="O2" s="46" t="s">
        <v>162</v>
      </c>
    </row>
    <row r="3" spans="1:16" ht="18.75">
      <c r="A3" s="33">
        <v>1</v>
      </c>
      <c r="B3" s="33" t="s">
        <v>138</v>
      </c>
      <c r="C3" s="42">
        <v>13</v>
      </c>
      <c r="F3" s="42">
        <v>3</v>
      </c>
      <c r="I3" s="42">
        <v>4</v>
      </c>
      <c r="J3" s="42">
        <v>34</v>
      </c>
      <c r="P3" s="11">
        <f t="shared" ref="P3:P19" si="0">O3+N3+M3+L3+K3+J3+I3+H3+G3+F3+E3+D3+C3</f>
        <v>54</v>
      </c>
    </row>
    <row r="4" spans="1:16" ht="18.75">
      <c r="A4" s="33">
        <v>2</v>
      </c>
      <c r="B4" s="33" t="s">
        <v>158</v>
      </c>
      <c r="C4" s="42">
        <v>7</v>
      </c>
      <c r="I4" s="42">
        <v>12</v>
      </c>
      <c r="J4" s="42">
        <v>22</v>
      </c>
      <c r="P4" s="11">
        <f t="shared" si="0"/>
        <v>41</v>
      </c>
    </row>
    <row r="5" spans="1:16" ht="18.75">
      <c r="A5" s="33">
        <v>3</v>
      </c>
      <c r="B5" s="33" t="s">
        <v>159</v>
      </c>
      <c r="C5" s="42">
        <v>14</v>
      </c>
      <c r="I5" s="42">
        <v>27</v>
      </c>
      <c r="J5" s="42">
        <v>86</v>
      </c>
      <c r="O5" s="42">
        <v>3</v>
      </c>
      <c r="P5" s="11">
        <f t="shared" si="0"/>
        <v>130</v>
      </c>
    </row>
    <row r="6" spans="1:16" ht="18.75">
      <c r="A6" s="33">
        <v>4</v>
      </c>
      <c r="B6" s="33" t="s">
        <v>160</v>
      </c>
      <c r="C6" s="42">
        <v>12</v>
      </c>
      <c r="E6" s="42">
        <v>3</v>
      </c>
      <c r="G6" s="42">
        <v>4</v>
      </c>
      <c r="I6" s="42">
        <v>7</v>
      </c>
      <c r="J6" s="42">
        <v>30</v>
      </c>
      <c r="P6" s="11">
        <f t="shared" si="0"/>
        <v>56</v>
      </c>
    </row>
    <row r="7" spans="1:16" ht="18.75">
      <c r="A7" s="33">
        <v>5</v>
      </c>
      <c r="B7" s="33" t="s">
        <v>161</v>
      </c>
      <c r="C7" s="42">
        <v>3</v>
      </c>
      <c r="F7" s="42">
        <v>2</v>
      </c>
      <c r="I7" s="42">
        <v>4</v>
      </c>
      <c r="J7" s="42">
        <v>25</v>
      </c>
      <c r="P7" s="11">
        <f t="shared" si="0"/>
        <v>34</v>
      </c>
    </row>
    <row r="8" spans="1:16" ht="18.75">
      <c r="A8" s="33">
        <v>6</v>
      </c>
      <c r="B8" s="33" t="s">
        <v>126</v>
      </c>
      <c r="C8" s="42">
        <v>16</v>
      </c>
      <c r="F8" s="42">
        <v>1</v>
      </c>
      <c r="G8" s="42">
        <v>1</v>
      </c>
      <c r="I8" s="42">
        <v>8</v>
      </c>
      <c r="P8" s="43">
        <f t="shared" si="0"/>
        <v>26</v>
      </c>
    </row>
    <row r="9" spans="1:16" ht="18.75">
      <c r="A9" s="33">
        <v>7</v>
      </c>
      <c r="B9" s="33" t="s">
        <v>127</v>
      </c>
      <c r="I9" s="42">
        <v>19</v>
      </c>
      <c r="J9" s="42">
        <v>4</v>
      </c>
      <c r="P9" s="43">
        <f t="shared" si="0"/>
        <v>23</v>
      </c>
    </row>
    <row r="10" spans="1:16" ht="18.75">
      <c r="A10" s="33">
        <v>8</v>
      </c>
      <c r="B10" s="33" t="s">
        <v>128</v>
      </c>
      <c r="C10" s="42">
        <v>17</v>
      </c>
      <c r="I10" s="42">
        <v>15</v>
      </c>
      <c r="J10" s="42">
        <v>5</v>
      </c>
      <c r="P10" s="43">
        <f t="shared" si="0"/>
        <v>37</v>
      </c>
    </row>
    <row r="11" spans="1:16" ht="18.75">
      <c r="A11" s="33">
        <v>9</v>
      </c>
      <c r="B11" s="33" t="s">
        <v>129</v>
      </c>
      <c r="C11" s="42">
        <v>5</v>
      </c>
      <c r="I11" s="42">
        <v>10</v>
      </c>
      <c r="J11" s="42">
        <v>7</v>
      </c>
      <c r="P11" s="43">
        <f t="shared" si="0"/>
        <v>22</v>
      </c>
    </row>
    <row r="12" spans="1:16" ht="18.75">
      <c r="A12" s="33">
        <v>10</v>
      </c>
      <c r="B12" s="33" t="s">
        <v>130</v>
      </c>
      <c r="C12" s="42">
        <v>7</v>
      </c>
      <c r="J12" s="42">
        <v>7</v>
      </c>
      <c r="P12" s="43">
        <f t="shared" si="0"/>
        <v>14</v>
      </c>
    </row>
    <row r="13" spans="1:16" ht="18.75">
      <c r="A13" s="33">
        <v>11</v>
      </c>
      <c r="B13" s="33" t="s">
        <v>131</v>
      </c>
      <c r="C13" s="42">
        <v>9</v>
      </c>
      <c r="I13" s="42">
        <v>9</v>
      </c>
      <c r="J13" s="42">
        <v>18</v>
      </c>
      <c r="P13" s="43">
        <f t="shared" si="0"/>
        <v>36</v>
      </c>
    </row>
    <row r="14" spans="1:16" ht="18.75">
      <c r="A14" s="33">
        <v>12</v>
      </c>
      <c r="B14" s="33" t="s">
        <v>132</v>
      </c>
      <c r="C14" s="42">
        <v>9</v>
      </c>
      <c r="J14" s="42">
        <v>6</v>
      </c>
      <c r="P14" s="43">
        <f t="shared" si="0"/>
        <v>15</v>
      </c>
    </row>
    <row r="15" spans="1:16" ht="18.75">
      <c r="A15" s="33">
        <v>13</v>
      </c>
      <c r="B15" s="33" t="s">
        <v>133</v>
      </c>
      <c r="C15" s="42">
        <v>27</v>
      </c>
      <c r="I15" s="42">
        <v>5</v>
      </c>
      <c r="L15" s="42">
        <v>3</v>
      </c>
      <c r="P15" s="43">
        <f t="shared" si="0"/>
        <v>35</v>
      </c>
    </row>
    <row r="16" spans="1:16" ht="18.75">
      <c r="A16" s="33">
        <v>14</v>
      </c>
      <c r="B16" s="33" t="s">
        <v>134</v>
      </c>
      <c r="C16" s="42">
        <v>15</v>
      </c>
      <c r="J16" s="42">
        <v>15</v>
      </c>
      <c r="P16" s="43">
        <f t="shared" si="0"/>
        <v>30</v>
      </c>
    </row>
    <row r="17" spans="1:16" ht="18.75">
      <c r="A17" s="33">
        <v>15</v>
      </c>
      <c r="B17" s="33" t="s">
        <v>135</v>
      </c>
      <c r="C17" s="42">
        <v>17</v>
      </c>
      <c r="I17" s="42">
        <v>7</v>
      </c>
      <c r="J17" s="42">
        <v>7</v>
      </c>
      <c r="P17" s="43">
        <f t="shared" si="0"/>
        <v>31</v>
      </c>
    </row>
    <row r="18" spans="1:16" ht="18.75">
      <c r="A18" s="33">
        <v>16</v>
      </c>
      <c r="B18" s="33" t="s">
        <v>136</v>
      </c>
      <c r="C18" s="42">
        <v>29</v>
      </c>
      <c r="J18" s="42">
        <v>13</v>
      </c>
      <c r="P18" s="43">
        <f t="shared" si="0"/>
        <v>42</v>
      </c>
    </row>
    <row r="19" spans="1:16" ht="18.75">
      <c r="A19" s="33">
        <v>17</v>
      </c>
      <c r="B19" s="33" t="s">
        <v>137</v>
      </c>
      <c r="C19" s="42">
        <v>0</v>
      </c>
      <c r="I19" s="42">
        <v>4</v>
      </c>
      <c r="J19" s="42">
        <v>16</v>
      </c>
      <c r="P19" s="43">
        <f t="shared" si="0"/>
        <v>20</v>
      </c>
    </row>
    <row r="20" spans="1:16" ht="30">
      <c r="C20" s="44">
        <f t="shared" ref="C20:O20" si="1">SUM(C8:C19)</f>
        <v>151</v>
      </c>
      <c r="D20" s="44">
        <f t="shared" si="1"/>
        <v>0</v>
      </c>
      <c r="E20" s="44">
        <f t="shared" si="1"/>
        <v>0</v>
      </c>
      <c r="F20" s="44">
        <f t="shared" si="1"/>
        <v>1</v>
      </c>
      <c r="G20" s="44">
        <f t="shared" si="1"/>
        <v>1</v>
      </c>
      <c r="H20" s="44">
        <f t="shared" si="1"/>
        <v>0</v>
      </c>
      <c r="I20" s="44">
        <f t="shared" si="1"/>
        <v>77</v>
      </c>
      <c r="J20" s="44">
        <f t="shared" si="1"/>
        <v>98</v>
      </c>
      <c r="K20" s="44">
        <f t="shared" si="1"/>
        <v>0</v>
      </c>
      <c r="L20" s="44">
        <f t="shared" si="1"/>
        <v>3</v>
      </c>
      <c r="M20" s="44">
        <f t="shared" si="1"/>
        <v>0</v>
      </c>
      <c r="N20" s="44">
        <f t="shared" si="1"/>
        <v>0</v>
      </c>
      <c r="O20" s="44">
        <f t="shared" si="1"/>
        <v>0</v>
      </c>
      <c r="P20" s="45">
        <f>SUM(P3:P19)</f>
        <v>646</v>
      </c>
    </row>
    <row r="22" spans="1:16" ht="37.5">
      <c r="A22" s="33" t="s">
        <v>123</v>
      </c>
      <c r="B22" s="34" t="s">
        <v>122</v>
      </c>
      <c r="C22" s="42" t="s">
        <v>146</v>
      </c>
      <c r="D22" s="42" t="s">
        <v>165</v>
      </c>
      <c r="E22" s="42" t="s">
        <v>148</v>
      </c>
      <c r="F22" s="42" t="s">
        <v>149</v>
      </c>
      <c r="G22" s="42" t="s">
        <v>150</v>
      </c>
      <c r="H22" s="42" t="s">
        <v>151</v>
      </c>
      <c r="I22" s="42" t="s">
        <v>163</v>
      </c>
      <c r="J22" s="42" t="s">
        <v>153</v>
      </c>
      <c r="K22" s="42" t="s">
        <v>154</v>
      </c>
      <c r="L22" s="42" t="s">
        <v>155</v>
      </c>
      <c r="M22" s="42" t="s">
        <v>156</v>
      </c>
      <c r="N22" s="42" t="s">
        <v>157</v>
      </c>
      <c r="O22" s="42" t="s">
        <v>164</v>
      </c>
    </row>
    <row r="23" spans="1:16" ht="18.75">
      <c r="A23" s="33">
        <v>1</v>
      </c>
      <c r="B23" s="33" t="s">
        <v>138</v>
      </c>
      <c r="P23" s="11"/>
    </row>
    <row r="24" spans="1:16" ht="18.75">
      <c r="A24" s="33"/>
      <c r="B24" s="33" t="s">
        <v>125</v>
      </c>
      <c r="C24" s="42">
        <v>3</v>
      </c>
      <c r="D24" s="42">
        <v>17</v>
      </c>
      <c r="E24" s="42">
        <v>2</v>
      </c>
      <c r="P24" s="11">
        <f t="shared" ref="P24:P28" si="2">O24+N24+M24+L24+K24+J24+I24+H24+G24+F24+E24+D24+C24</f>
        <v>22</v>
      </c>
    </row>
    <row r="25" spans="1:16" ht="18.75">
      <c r="A25" s="33">
        <v>2</v>
      </c>
      <c r="B25" s="33" t="s">
        <v>159</v>
      </c>
      <c r="C25" s="42">
        <v>11</v>
      </c>
      <c r="F25" s="42">
        <v>2</v>
      </c>
      <c r="H25" s="42">
        <v>1</v>
      </c>
      <c r="P25" s="11">
        <f t="shared" si="2"/>
        <v>14</v>
      </c>
    </row>
    <row r="26" spans="1:16" ht="18.75">
      <c r="A26" s="33"/>
      <c r="B26" s="33"/>
      <c r="P26" s="11">
        <f t="shared" si="2"/>
        <v>0</v>
      </c>
    </row>
    <row r="27" spans="1:16" ht="18.75">
      <c r="A27" s="33">
        <v>2</v>
      </c>
      <c r="B27" s="33" t="s">
        <v>126</v>
      </c>
      <c r="P27" s="11">
        <f t="shared" si="2"/>
        <v>0</v>
      </c>
    </row>
    <row r="28" spans="1:16" ht="18.75">
      <c r="A28" s="33"/>
      <c r="B28" s="33" t="s">
        <v>142</v>
      </c>
      <c r="C28" s="47">
        <v>30</v>
      </c>
      <c r="D28" s="47">
        <v>0</v>
      </c>
      <c r="F28" s="47">
        <v>15</v>
      </c>
      <c r="G28" s="47">
        <v>6</v>
      </c>
      <c r="H28" s="47">
        <v>11</v>
      </c>
      <c r="I28" s="47">
        <v>7</v>
      </c>
      <c r="K28" s="47">
        <v>1</v>
      </c>
      <c r="L28" s="47">
        <v>6</v>
      </c>
      <c r="N28" s="47">
        <v>4</v>
      </c>
      <c r="O28" s="47">
        <v>2</v>
      </c>
      <c r="P28" s="11">
        <f t="shared" si="2"/>
        <v>82</v>
      </c>
    </row>
    <row r="29" spans="1:16" ht="18.75">
      <c r="A29" s="33"/>
      <c r="B29" s="33" t="s">
        <v>125</v>
      </c>
      <c r="C29" s="42">
        <v>9</v>
      </c>
      <c r="D29" s="42">
        <v>11</v>
      </c>
      <c r="E29" s="42">
        <v>3</v>
      </c>
      <c r="F29" s="42">
        <v>3</v>
      </c>
      <c r="G29" s="42">
        <v>3</v>
      </c>
      <c r="H29" s="42">
        <v>2</v>
      </c>
      <c r="K29" s="42">
        <v>1</v>
      </c>
      <c r="P29" s="43">
        <f t="shared" ref="P29:P51" si="3">O29+N29+M29+L29+K29+J29+I29+H29+G29+F29+E29+D29+C29</f>
        <v>32</v>
      </c>
    </row>
    <row r="30" spans="1:16" ht="18.75">
      <c r="A30" s="33">
        <v>3</v>
      </c>
      <c r="B30" s="33" t="s">
        <v>127</v>
      </c>
      <c r="P30" s="43"/>
    </row>
    <row r="31" spans="1:16" ht="18.75">
      <c r="A31" s="33"/>
      <c r="B31" s="33" t="s">
        <v>125</v>
      </c>
      <c r="C31" s="42">
        <v>16</v>
      </c>
      <c r="E31" s="42">
        <v>2</v>
      </c>
      <c r="P31" s="43">
        <f t="shared" si="3"/>
        <v>18</v>
      </c>
    </row>
    <row r="32" spans="1:16" ht="18.75">
      <c r="A32" s="33">
        <v>4</v>
      </c>
      <c r="B32" s="33" t="s">
        <v>128</v>
      </c>
      <c r="P32" s="43"/>
    </row>
    <row r="33" spans="1:16" ht="18.75">
      <c r="A33" s="33"/>
      <c r="B33" s="33" t="s">
        <v>125</v>
      </c>
      <c r="C33" s="42">
        <v>4</v>
      </c>
      <c r="P33" s="43">
        <f t="shared" si="3"/>
        <v>4</v>
      </c>
    </row>
    <row r="34" spans="1:16" ht="18.75">
      <c r="A34" s="33">
        <v>5</v>
      </c>
      <c r="B34" s="33" t="s">
        <v>129</v>
      </c>
      <c r="P34" s="43"/>
    </row>
    <row r="35" spans="1:16" ht="18.75">
      <c r="A35" s="33"/>
      <c r="B35" s="33" t="s">
        <v>125</v>
      </c>
      <c r="E35" s="42">
        <v>3</v>
      </c>
      <c r="P35" s="43">
        <f t="shared" si="3"/>
        <v>3</v>
      </c>
    </row>
    <row r="36" spans="1:16" ht="18.75">
      <c r="A36" s="33">
        <v>6</v>
      </c>
      <c r="B36" s="33" t="s">
        <v>130</v>
      </c>
      <c r="P36" s="43"/>
    </row>
    <row r="37" spans="1:16" ht="18.75">
      <c r="A37" s="33"/>
      <c r="B37" s="33" t="s">
        <v>125</v>
      </c>
      <c r="C37" s="42">
        <v>4</v>
      </c>
      <c r="D37" s="42">
        <v>22</v>
      </c>
      <c r="E37" s="42">
        <v>10</v>
      </c>
      <c r="P37" s="43">
        <f t="shared" si="3"/>
        <v>36</v>
      </c>
    </row>
    <row r="38" spans="1:16" ht="18.75">
      <c r="A38" s="33">
        <v>7</v>
      </c>
      <c r="B38" s="33" t="s">
        <v>131</v>
      </c>
      <c r="P38" s="43"/>
    </row>
    <row r="39" spans="1:16" ht="18.75">
      <c r="A39" s="33"/>
      <c r="B39" s="33" t="s">
        <v>125</v>
      </c>
      <c r="C39" s="42">
        <v>2</v>
      </c>
      <c r="D39" s="42">
        <v>14</v>
      </c>
      <c r="P39" s="43">
        <f t="shared" si="3"/>
        <v>16</v>
      </c>
    </row>
    <row r="40" spans="1:16" ht="18.75">
      <c r="A40" s="33">
        <v>8</v>
      </c>
      <c r="B40" s="33" t="s">
        <v>132</v>
      </c>
      <c r="P40" s="43"/>
    </row>
    <row r="41" spans="1:16" ht="18.75">
      <c r="A41" s="33"/>
      <c r="B41" s="33" t="s">
        <v>125</v>
      </c>
      <c r="C41" s="42">
        <v>3</v>
      </c>
      <c r="D41" s="42">
        <v>31</v>
      </c>
      <c r="E41" s="42">
        <v>4</v>
      </c>
      <c r="G41" s="42">
        <v>2</v>
      </c>
      <c r="H41" s="42">
        <v>4</v>
      </c>
      <c r="P41" s="43">
        <f t="shared" si="3"/>
        <v>44</v>
      </c>
    </row>
    <row r="42" spans="1:16" ht="18.75">
      <c r="A42" s="33">
        <v>9</v>
      </c>
      <c r="B42" s="33" t="s">
        <v>133</v>
      </c>
      <c r="P42" s="43"/>
    </row>
    <row r="43" spans="1:16" ht="18.75">
      <c r="A43" s="33"/>
      <c r="B43" s="33" t="s">
        <v>125</v>
      </c>
      <c r="C43" s="42">
        <v>5</v>
      </c>
      <c r="D43" s="42">
        <v>2</v>
      </c>
      <c r="L43" s="42">
        <v>2</v>
      </c>
      <c r="P43" s="43">
        <f t="shared" si="3"/>
        <v>9</v>
      </c>
    </row>
    <row r="44" spans="1:16" ht="18.75">
      <c r="A44" s="33">
        <v>10</v>
      </c>
      <c r="B44" s="33" t="s">
        <v>134</v>
      </c>
      <c r="P44" s="43"/>
    </row>
    <row r="45" spans="1:16" ht="18.75">
      <c r="A45" s="33"/>
      <c r="B45" s="33" t="s">
        <v>125</v>
      </c>
      <c r="M45" s="42">
        <v>10</v>
      </c>
      <c r="P45" s="43">
        <f t="shared" si="3"/>
        <v>10</v>
      </c>
    </row>
    <row r="46" spans="1:16" ht="18.75">
      <c r="A46" s="33">
        <v>11</v>
      </c>
      <c r="B46" s="33" t="s">
        <v>135</v>
      </c>
      <c r="P46" s="43"/>
    </row>
    <row r="47" spans="1:16" ht="18.75">
      <c r="A47" s="33"/>
      <c r="B47" s="33" t="s">
        <v>125</v>
      </c>
      <c r="C47" s="42">
        <v>15</v>
      </c>
      <c r="D47" s="42">
        <v>14</v>
      </c>
      <c r="L47" s="42">
        <v>1</v>
      </c>
      <c r="P47" s="43">
        <f t="shared" si="3"/>
        <v>30</v>
      </c>
    </row>
    <row r="48" spans="1:16" ht="18.75">
      <c r="A48" s="33">
        <v>12</v>
      </c>
      <c r="B48" s="33" t="s">
        <v>136</v>
      </c>
      <c r="P48" s="43"/>
    </row>
    <row r="49" spans="1:16" ht="18.75">
      <c r="A49" s="33"/>
      <c r="B49" s="33" t="s">
        <v>125</v>
      </c>
      <c r="C49" s="42">
        <v>1</v>
      </c>
      <c r="D49" s="42">
        <v>14</v>
      </c>
      <c r="E49" s="42">
        <v>2</v>
      </c>
      <c r="F49" s="42">
        <v>2</v>
      </c>
      <c r="N49" s="42">
        <v>1</v>
      </c>
      <c r="P49" s="43">
        <f t="shared" si="3"/>
        <v>20</v>
      </c>
    </row>
    <row r="50" spans="1:16" ht="18.75">
      <c r="A50" s="33">
        <v>13</v>
      </c>
      <c r="B50" s="33" t="s">
        <v>137</v>
      </c>
      <c r="P50" s="43"/>
    </row>
    <row r="51" spans="1:16" ht="18.75">
      <c r="B51" s="33" t="s">
        <v>125</v>
      </c>
      <c r="C51" s="42">
        <v>0</v>
      </c>
      <c r="P51" s="11">
        <f t="shared" si="3"/>
        <v>0</v>
      </c>
    </row>
    <row r="52" spans="1:16" ht="30">
      <c r="C52" s="44">
        <f>SUM(C27:C51)</f>
        <v>89</v>
      </c>
      <c r="D52" s="44">
        <f t="shared" ref="D52:O52" si="4">SUM(D27:D51)</f>
        <v>108</v>
      </c>
      <c r="E52" s="44">
        <f t="shared" si="4"/>
        <v>24</v>
      </c>
      <c r="F52" s="44">
        <f t="shared" si="4"/>
        <v>20</v>
      </c>
      <c r="G52" s="44">
        <f t="shared" si="4"/>
        <v>11</v>
      </c>
      <c r="H52" s="44">
        <f t="shared" si="4"/>
        <v>17</v>
      </c>
      <c r="I52" s="44">
        <f t="shared" si="4"/>
        <v>7</v>
      </c>
      <c r="J52" s="44">
        <f t="shared" si="4"/>
        <v>0</v>
      </c>
      <c r="K52" s="44">
        <f t="shared" si="4"/>
        <v>2</v>
      </c>
      <c r="L52" s="44">
        <f t="shared" si="4"/>
        <v>9</v>
      </c>
      <c r="M52" s="44">
        <f t="shared" si="4"/>
        <v>10</v>
      </c>
      <c r="N52" s="44">
        <f t="shared" si="4"/>
        <v>5</v>
      </c>
      <c r="O52" s="44">
        <f t="shared" si="4"/>
        <v>2</v>
      </c>
      <c r="P52" s="45">
        <f>SUM(P27:P51)</f>
        <v>304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cs</cp:lastModifiedBy>
  <dcterms:created xsi:type="dcterms:W3CDTF">2020-04-15T08:21:33Z</dcterms:created>
  <dcterms:modified xsi:type="dcterms:W3CDTF">2021-12-13T10:43:11Z</dcterms:modified>
</cp:coreProperties>
</file>