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0" yWindow="0" windowWidth="20490" windowHeight="775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  <sheet name="Nrega" sheetId="8" r:id="rId5"/>
    <sheet name="Sheet3" sheetId="9" r:id="rId6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<sst xmlns="http://schemas.openxmlformats.org/spreadsheetml/2006/main" count="1216" uniqueCount="475">
  <si>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</si>
  <si>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</si>
  <si>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</si>
  <si>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</si>
  <si>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</si>
  <si>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</si>
  <si>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</si>
  <si>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</si>
  <si>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</si>
  <si>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</si>
  <si>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</si>
  <si>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</si>
  <si>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</si>
  <si>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</si>
  <si>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</si>
  <si>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</si>
  <si>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</si>
  <si>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</si>
  <si>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</si>
  <si>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</si>
  <si>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</si>
  <si>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</si>
  <si>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</si>
  <si>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</si>
  <si>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</si>
  <si>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</si>
  <si>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</si>
  <si>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</si>
  <si>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</si>
  <si>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</si>
  <si>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</si>
  <si>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</si>
  <si>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</si>
  <si>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</si>
  <si>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</si>
  <si>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</si>
  <si>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</si>
  <si>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</si>
  <si>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</si>
  <si>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</si>
  <si>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</si>
  <si>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</si>
  <si>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</si>
  <si>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</si>
  <si>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</si>
  <si>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</si>
  <si>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</si>
  <si>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</si>
  <si>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</si>
  <si>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</si>
  <si>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</si>
  <si>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</si>
  <si>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</si>
  <si>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</si>
  <si>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</si>
  <si>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</si>
  <si>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</si>
  <si>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</si>
  <si>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</si>
  <si>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</si>
  <si>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</si>
  <si>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</si>
  <si>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</si>
  <si>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</si>
  <si>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</si>
  <si>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</si>
  <si>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</si>
  <si>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</si>
  <si>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</si>
  <si>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</si>
  <si>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</si>
  <si>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</si>
  <si>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</si>
  <si>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</si>
  <si>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</si>
  <si>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</si>
  <si>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</si>
  <si>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</si>
  <si>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</si>
  <si>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</si>
  <si>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</si>
  <si>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</si>
  <si>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</si>
  <si>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</si>
  <si>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</si>
  <si>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</si>
  <si>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</si>
  <si>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</si>
  <si>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</si>
  <si>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</si>
  <si>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</si>
  <si>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</si>
  <si>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</si>
  <si>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</si>
  <si>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</si>
  <si>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</si>
  <si>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</si>
  <si>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</si>
  <si>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</si>
  <si>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</si>
  <si>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</si>
  <si>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</si>
  <si>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</si>
  <si>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</si>
  <si>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</si>
  <si>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</si>
  <si>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</si>
  <si>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</si>
  <si>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</si>
  <si>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</si>
  <si>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</si>
  <si>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</si>
  <si>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</si>
  <si>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</si>
  <si>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</si>
  <si>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</si>
  <si>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</si>
  <si>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</si>
  <si>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</si>
  <si>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</si>
  <si>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</si>
  <si>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</si>
  <si>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</si>
  <si>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</si>
  <si>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</si>
  <si>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</si>
  <si>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</si>
  <si>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</si>
  <si>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</si>
  <si>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</si>
  <si>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</si>
  <si>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</si>
  <si>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</si>
  <si>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</si>
  <si>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</si>
  <si>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</si>
  <si>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</si>
  <si>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</si>
  <si>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</si>
  <si>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</si>
  <si>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</si>
  <si>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</si>
  <si>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</si>
  <si>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</si>
  <si>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</si>
  <si>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</si>
  <si>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</si>
  <si>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</si>
  <si>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</si>
  <si>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</si>
  <si>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</si>
  <si>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</si>
  <si>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</si>
  <si>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</si>
  <si>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</si>
  <si>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</si>
  <si>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</si>
  <si>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</si>
  <si>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</si>
  <si>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</si>
  <si>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</si>
  <si>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</si>
  <si>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</si>
  <si>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</si>
  <si>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</si>
  <si>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</si>
  <si>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</si>
  <si>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</si>
  <si>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</si>
  <si>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</si>
  <si>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</si>
  <si>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</si>
  <si>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</si>
  <si>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</si>
  <si>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</si>
  <si>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</si>
  <si>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</si>
  <si>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</si>
  <si>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</si>
  <si>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</si>
  <si>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</si>
  <si>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</si>
  <si>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</si>
  <si>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</si>
  <si>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</si>
  <si>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</si>
  <si>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</si>
  <si>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</si>
  <si>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</si>
  <si>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</si>
  <si>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</si>
  <si>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</si>
  <si>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</si>
  <si>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</si>
  <si>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</si>
  <si>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</si>
  <si>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</si>
  <si>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</si>
  <si>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</si>
  <si>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</si>
  <si>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</si>
  <si>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</si>
  <si>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</si>
  <si>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</si>
  <si>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</si>
  <si>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</si>
  <si>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</si>
  <si>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</si>
  <si>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</si>
  <si>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</si>
  <si>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</si>
  <si>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</si>
  <si>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</si>
  <si>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</si>
  <si>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</si>
  <si>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</si>
  <si>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</si>
  <si>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</si>
  <si>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</si>
  <si>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</si>
  <si>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</si>
  <si>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</si>
  <si>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</si>
  <si>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</si>
  <si>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</si>
  <si>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</si>
  <si>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</si>
  <si>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</si>
  <si>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</si>
  <si>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</si>
  <si>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</si>
  <si>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</si>
  <si>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</si>
  <si>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</si>
  <si>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</si>
  <si>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</si>
  <si>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</si>
  <si>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</si>
  <si>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</si>
  <si>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</si>
  <si>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</si>
  <si>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</si>
  <si>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</si>
  <si>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</si>
  <si>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</si>
  <si>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</si>
  <si>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</si>
  <si>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</si>
  <si>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</si>
  <si>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</si>
  <si>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</si>
  <si>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</si>
  <si>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</si>
  <si>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</si>
  <si>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</si>
  <si>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</si>
  <si>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</si>
  <si>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</si>
  <si>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</si>
  <si>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</si>
  <si>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</si>
  <si>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</si>
  <si>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</si>
  <si>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</si>
  <si>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</si>
  <si>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</si>
  <si>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</si>
  <si>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</si>
  <si>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</si>
  <si>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</si>
  <si>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</si>
  <si>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</si>
  <si>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</si>
  <si>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</si>
  <si>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</si>
  <si>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</si>
  <si>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</si>
  <si>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</si>
  <si>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</si>
  <si>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</si>
  <si>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</si>
  <si>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</si>
  <si>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</si>
  <si>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</si>
  <si>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</si>
  <si>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</si>
  <si>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</si>
  <si>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</si>
  <si>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</si>
  <si>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</si>
  <si>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</si>
  <si>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</si>
  <si>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</si>
  <si>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 xml:space="preserve">Considering 40%  Water  requirement will be met by Rainfall </t>
  </si>
  <si>
    <t xml:space="preserve">Lat. </t>
  </si>
  <si>
    <t>Long.</t>
  </si>
  <si>
    <t xml:space="preserve">Comments </t>
  </si>
  <si>
    <t xml:space="preserve">L length </t>
  </si>
  <si>
    <t xml:space="preserve">Breadth </t>
  </si>
  <si>
    <t xml:space="preserve"> volume/Quantity of the structure( Cu M)</t>
  </si>
  <si>
    <t>Capacity/ Storage  in Cu M</t>
  </si>
  <si>
    <t>Command area (Irr. Area in hac)</t>
  </si>
  <si>
    <t>Required catchment area</t>
  </si>
  <si>
    <t>Basis of calculation</t>
  </si>
  <si>
    <t>in ha</t>
  </si>
  <si>
    <t xml:space="preserve">Capacity of the pond has been taken 1.5 times fill in a year  </t>
  </si>
  <si>
    <t xml:space="preserve">Catchment Area has been derived from the Runoff  formula Q= CRA. We ned Area so A= Q/ C*A.Runoff Co efficient 0.5 and 75% of total annual surface runoff would be harvested </t>
  </si>
  <si>
    <t>Particulars of structure</t>
  </si>
  <si>
    <t>size</t>
  </si>
  <si>
    <t>basis of calculation</t>
  </si>
  <si>
    <t>length</t>
  </si>
  <si>
    <t>width</t>
  </si>
  <si>
    <t>Height</t>
  </si>
  <si>
    <t>Area in sqm</t>
  </si>
  <si>
    <t>Treated area in Ha</t>
  </si>
  <si>
    <t xml:space="preserve">  -</t>
  </si>
  <si>
    <t xml:space="preserve"> - </t>
  </si>
  <si>
    <t>Actual area of intervention</t>
  </si>
  <si>
    <t xml:space="preserve">Minimum treated area per LBS is 1 ha based on experience </t>
  </si>
  <si>
    <t xml:space="preserve">Gabion </t>
  </si>
  <si>
    <t>Rainfall( M)/Day</t>
  </si>
  <si>
    <t xml:space="preserve">Runoff Co-efficient </t>
  </si>
  <si>
    <t>Distance Between two Row</t>
  </si>
  <si>
    <t>The total area where the work has been taken up is considered as treated Area .</t>
  </si>
  <si>
    <t xml:space="preserve"> Treated Area ( Ha)</t>
  </si>
  <si>
    <t xml:space="preserve">width </t>
  </si>
  <si>
    <t xml:space="preserve">Length </t>
  </si>
  <si>
    <t xml:space="preserve">Volume  of the trench ( 2fill per day) in Cu m </t>
  </si>
  <si>
    <t>No  of trench  ( M)</t>
  </si>
  <si>
    <t xml:space="preserve">stagged Contour Trench </t>
  </si>
  <si>
    <t>The run-off co-efficient of this area is 0.4. The daily quantum of rainfall is 100 mm and only 75% of the run-off has to be stored in the trenches. Each trench gets filled twice in a day. The length of one trench is 5 meters and the distance between two trenches in a row is 2.50 meters</t>
  </si>
  <si>
    <t>Note:1. for other treatments like contour trenching/ bunding, plantation, actual area of intervention could be considered as treated area.
            2. For Earthen gulley plug and Loose boulder check 1-2 hac per structure could be considered as treated area, as they are capable of lowering down the pace of runoff from 1-2 hac area only.
            3. For gabion structures the area of treatment could be considered as 20-50 hac as these structures helps in slowering down the runoff speed and enhancing the recharge for runoff from same area. 
            4. Treated area for a particular structures doesn't means anything, but its a holistic impact on the area of intervention by different smaller and larger location specific treatments.</t>
  </si>
  <si>
    <t>Community Work :-</t>
  </si>
  <si>
    <t xml:space="preserve">Difficult to determine , A lumpsum Area has been taken in to consideration </t>
  </si>
  <si>
    <t>Command area calculated considering refills of check dam and 6 irrigations, each irrigation of 0.05 m depth. Time of refills X (submergence area*d/3)</t>
  </si>
  <si>
    <t>2A5E5h3</t>
  </si>
  <si>
    <t>Surguja</t>
  </si>
  <si>
    <t>Lundra</t>
  </si>
  <si>
    <t>Sapda</t>
  </si>
  <si>
    <t>Bhediya</t>
  </si>
  <si>
    <t>Bhediya Nala</t>
  </si>
  <si>
    <t>e-DPR of Sapda GP,  Block  Lundra ,  District- Surguja, Chhattisgarh</t>
  </si>
  <si>
    <t xml:space="preserve">ठाकुर@बासु </t>
  </si>
  <si>
    <t xml:space="preserve">छेरकिन@जगदेव </t>
  </si>
  <si>
    <t xml:space="preserve">रुगहू@बासु </t>
  </si>
  <si>
    <t xml:space="preserve">बोको@बासु </t>
  </si>
  <si>
    <t xml:space="preserve">सुखन@बासु </t>
  </si>
  <si>
    <t xml:space="preserve">झरहा@नाधुवा </t>
  </si>
  <si>
    <t xml:space="preserve">परेमेश्वर पैकरा@बढ़िया राम </t>
  </si>
  <si>
    <t xml:space="preserve">मंगलेश्वर पैकरा@बृजलाल </t>
  </si>
  <si>
    <t>Farm Pond</t>
  </si>
  <si>
    <t xml:space="preserve">मुन्ना@सवना </t>
  </si>
  <si>
    <t xml:space="preserve">सिरहु राम@सवना राम </t>
  </si>
  <si>
    <t xml:space="preserve">कोल्ही@विफईया </t>
  </si>
  <si>
    <t xml:space="preserve">गुडलू@फूलो </t>
  </si>
  <si>
    <t xml:space="preserve">सुखराम@गोटे </t>
  </si>
  <si>
    <t xml:space="preserve">लूडगु राम@सवना </t>
  </si>
  <si>
    <t xml:space="preserve">चेरे@फूलो </t>
  </si>
  <si>
    <t xml:space="preserve">सोमारू@फूलो </t>
  </si>
  <si>
    <t xml:space="preserve">सेरो@ढेमलू </t>
  </si>
  <si>
    <t xml:space="preserve">विरहू@सवना </t>
  </si>
  <si>
    <t xml:space="preserve">चुंदु@मनसाय </t>
  </si>
  <si>
    <t xml:space="preserve">बंधू@मनसाय </t>
  </si>
  <si>
    <t xml:space="preserve">छेन्दन@मानसाय </t>
  </si>
  <si>
    <t xml:space="preserve">गोटे राम@फूलो </t>
  </si>
  <si>
    <t xml:space="preserve">बंधन राम@पडूवा राम </t>
  </si>
  <si>
    <t xml:space="preserve">गालो@लालसाय </t>
  </si>
  <si>
    <t xml:space="preserve">बीरसाय@बोडरिया </t>
  </si>
  <si>
    <t xml:space="preserve">भूजन राम@सिफ़न </t>
  </si>
  <si>
    <t xml:space="preserve">खोल्ही@भस्थरी </t>
  </si>
  <si>
    <t xml:space="preserve">वृज@लुरका </t>
  </si>
  <si>
    <t xml:space="preserve">शनिचरी@सुखनी </t>
  </si>
  <si>
    <t xml:space="preserve">गोरे@दसुवा </t>
  </si>
  <si>
    <t xml:space="preserve">फगुवा@विशना </t>
  </si>
  <si>
    <t xml:space="preserve">रोनहा@सुखना </t>
  </si>
  <si>
    <t xml:space="preserve">टेम्पू@मगधा </t>
  </si>
  <si>
    <t xml:space="preserve">बानो@दुदमा </t>
  </si>
  <si>
    <t xml:space="preserve">सुखराम@केन्द्रों </t>
  </si>
  <si>
    <t xml:space="preserve">सीबी@सुइया </t>
  </si>
  <si>
    <t xml:space="preserve">कोबी@लोहरा </t>
  </si>
  <si>
    <t xml:space="preserve">गालो@पहाडू </t>
  </si>
  <si>
    <t xml:space="preserve">बोखा@चेतरा </t>
  </si>
  <si>
    <t xml:space="preserve">लहरू@बुधु </t>
  </si>
  <si>
    <t xml:space="preserve">बाम्हन@अलियार </t>
  </si>
  <si>
    <t xml:space="preserve">सझी@खुलू </t>
  </si>
  <si>
    <t xml:space="preserve">चुंदु@लोहरा </t>
  </si>
  <si>
    <t xml:space="preserve">वंशी@असरु </t>
  </si>
  <si>
    <t xml:space="preserve">सिफल राम@अहिअरी </t>
  </si>
  <si>
    <t xml:space="preserve">सुखन@लुरा </t>
  </si>
  <si>
    <t xml:space="preserve">गुवा@विशना </t>
  </si>
  <si>
    <t xml:space="preserve">रुगा@सवना </t>
  </si>
  <si>
    <t xml:space="preserve">नानसाय@सवना </t>
  </si>
  <si>
    <t xml:space="preserve">ठुसकी@एतवा </t>
  </si>
  <si>
    <t xml:space="preserve">पातर साय@संडक </t>
  </si>
  <si>
    <t xml:space="preserve">छोटू@रघुराम </t>
  </si>
  <si>
    <t xml:space="preserve">रेनु@झिरगा </t>
  </si>
  <si>
    <t xml:space="preserve">रीठु@विष्णु </t>
  </si>
  <si>
    <t xml:space="preserve">रतिया@एतवा </t>
  </si>
  <si>
    <t xml:space="preserve">पुलिया@सबनी </t>
  </si>
  <si>
    <t xml:space="preserve">कबरा@सगनी </t>
  </si>
  <si>
    <t xml:space="preserve">पुलिया@सुइया </t>
  </si>
  <si>
    <t xml:space="preserve">सुखाई@सुईया </t>
  </si>
  <si>
    <t xml:space="preserve">मगरू@गगूआ </t>
  </si>
  <si>
    <t xml:space="preserve">संजिया@मुदनु </t>
  </si>
  <si>
    <t xml:space="preserve">कुरकु@सगुना </t>
  </si>
  <si>
    <t xml:space="preserve">लुरका@मगरन </t>
  </si>
  <si>
    <t>विहानी@रामदन</t>
  </si>
  <si>
    <t xml:space="preserve">गगूआ@राम </t>
  </si>
  <si>
    <t>Open well</t>
  </si>
  <si>
    <t>गेबियन भाग-1</t>
  </si>
  <si>
    <t>गेबियन भाग-2</t>
  </si>
  <si>
    <t>स्टैगर्ड ट्रेंच भाग-1</t>
  </si>
  <si>
    <t>स्टैगर्ड ट्रेंच भाग-2</t>
  </si>
  <si>
    <t>स्टैगर्ड ट्रेंच भाग-3</t>
  </si>
  <si>
    <t>स्टैगर्ड ट्रेंच भाग-4</t>
  </si>
  <si>
    <t>तालाब गहरीकरण भाग-2</t>
  </si>
  <si>
    <t>बोल्डर चेक डेम भाग-1</t>
  </si>
  <si>
    <t>बोल्डर चेक डेम भाग-2</t>
  </si>
  <si>
    <t>बोल्डर चेक डेम भाग-3</t>
  </si>
  <si>
    <t>बोल्डर चेक डेम भाग-4</t>
  </si>
  <si>
    <t>बोल्डर चेक डेम भाग-5</t>
  </si>
  <si>
    <t>बोल्डर चेक डेम भाग-6</t>
  </si>
  <si>
    <t>बोल्डर चेक डेम भाग-7</t>
  </si>
  <si>
    <t>बोल्डर चेक डेम भाग-8</t>
  </si>
  <si>
    <t>बोल्डर चेक डेम भाग-9</t>
  </si>
  <si>
    <t>बोल्डर चेक डेम भाग-10</t>
  </si>
  <si>
    <t>बोल्डर चेक डेम भाग-11</t>
  </si>
  <si>
    <t>बोल्डर चेक डेम भाग-12</t>
  </si>
  <si>
    <t>बोल्डर चेक डेम भाग-13</t>
  </si>
  <si>
    <t>बोल्डर चेक डेम भाग-14</t>
  </si>
  <si>
    <t>बोल्डर चेक डेम भाग-15</t>
  </si>
  <si>
    <t>बोल्डर चेक डेम भाग-16</t>
  </si>
  <si>
    <t>मिटटी बांध  भाग-1</t>
  </si>
  <si>
    <t>गेबियन  भाग-1</t>
  </si>
  <si>
    <t>गेबियन  भाग-2</t>
  </si>
  <si>
    <t>बोल्डर चेक डेम भाग-17</t>
  </si>
  <si>
    <t>बोल्डर चेक डेम भाग-18</t>
  </si>
  <si>
    <t>बोल्डर चेक डेम भाग-19</t>
  </si>
  <si>
    <t>बोल्डर चेक डेम भाग- 20</t>
  </si>
  <si>
    <t>बोल्डर चेक डेम भाग-21</t>
  </si>
  <si>
    <t>बोल्डर चेक डेम भाग- 22</t>
  </si>
  <si>
    <t>बोल्डर चेक डेम भाग- 23</t>
  </si>
  <si>
    <t>बोल्डर चेक डेम भाग- 24</t>
  </si>
  <si>
    <t>बोल्डर चेक डेम भाग- 25</t>
  </si>
  <si>
    <t>बोल्डर चेक डेम भाग- 26</t>
  </si>
  <si>
    <t>बोल्डर चेक डेम भाग- 27</t>
  </si>
  <si>
    <t>बोल्डर चेक डेम भाग- 28</t>
  </si>
  <si>
    <t>बोल्डर चेक डेम भाग- 29</t>
  </si>
  <si>
    <t>बोल्डर चेक डेम भाग- 30</t>
  </si>
  <si>
    <t>बोल्डर चेक डेम भाग- 31</t>
  </si>
  <si>
    <t>बोल्डर चेक डेम भाग- 32</t>
  </si>
  <si>
    <t>बोल्डर चेक डेम भाग- 33</t>
  </si>
  <si>
    <t>बोल्डर चेक डेम भाग- 34</t>
  </si>
  <si>
    <t>बोल्डर चेक डेम भाग- 35</t>
  </si>
  <si>
    <t>स्टैगर्ड ट्रेंच भाग-5</t>
  </si>
  <si>
    <t>स्टैगर्ड ट्रेंच भाग-6</t>
  </si>
  <si>
    <t>LBCD</t>
  </si>
  <si>
    <t>Gabion</t>
  </si>
  <si>
    <t>SCT</t>
  </si>
  <si>
    <t>Deepining Pond</t>
  </si>
  <si>
    <t>Earthen Dam</t>
  </si>
  <si>
    <t>50X80X1.2</t>
  </si>
  <si>
    <t>55X60X1.2</t>
  </si>
  <si>
    <t>9X1</t>
  </si>
  <si>
    <t>8X1</t>
  </si>
  <si>
    <t xml:space="preserve">14X1 </t>
  </si>
  <si>
    <t>16X1</t>
  </si>
  <si>
    <t>Sandy loam</t>
  </si>
  <si>
    <t>4-9%</t>
  </si>
  <si>
    <t>Dia</t>
  </si>
  <si>
    <t>Volume</t>
  </si>
  <si>
    <t>Estimated capacity based on Refill</t>
  </si>
  <si>
    <t>Dug Well in low land with healthy ground water</t>
  </si>
  <si>
    <t>Considering 60 refills in 120 days of crop period ( Low land)</t>
  </si>
  <si>
    <t>3m diaX7 m depth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</si>
</sst>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Mangal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Kruti Dev 010"/>
      <family val="2"/>
    </font>
    <font>
      <sz val="11"/>
      <color theme="1"/>
      <name val="Mangal"/>
      <family val="1"/>
    </font>
    <font>
      <sz val="11"/>
      <name val="Kruti Dev 010"/>
      <family val="2"/>
    </font>
  </fonts>
  <fills count="1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6" xfId="0" applyFont="1" applyFill="1" applyBorder="1"/>
    <xf numFmtId="0" fontId="4" fillId="3" borderId="0" xfId="0" applyFont="1" applyFill="1"/>
    <xf numFmtId="0" fontId="6" fillId="2" borderId="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8" xfId="0" applyFont="1" applyFill="1" applyBorder="1"/>
    <xf numFmtId="0" fontId="6" fillId="2" borderId="6" xfId="0" applyFont="1" applyFill="1" applyBorder="1"/>
    <xf numFmtId="0" fontId="7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0" xfId="0" applyBorder="1"/>
    <xf numFmtId="2" fontId="0" fillId="0" borderId="10" xfId="0" applyNumberFormat="1" applyBorder="1"/>
    <xf numFmtId="0" fontId="4" fillId="3" borderId="10" xfId="0" applyFont="1" applyFill="1" applyBorder="1" applyAlignment="1">
      <alignment horizontal="left" vertical="top" wrapText="1"/>
    </xf>
    <xf numFmtId="0" fontId="0" fillId="3" borderId="10" xfId="0" applyFill="1" applyBorder="1"/>
    <xf numFmtId="0" fontId="0" fillId="3" borderId="10" xfId="0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0" fillId="0" borderId="11" xfId="0" applyBorder="1"/>
    <xf numFmtId="0" fontId="16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1" xfId="0" applyNumberFormat="1" applyFill="1" applyBorder="1"/>
    <xf numFmtId="0" fontId="0" fillId="7" borderId="10" xfId="0" applyFill="1" applyBorder="1"/>
    <xf numFmtId="0" fontId="18" fillId="0" borderId="10" xfId="0" applyFont="1" applyBorder="1" applyAlignment="1">
      <alignment wrapText="1"/>
    </xf>
    <xf numFmtId="0" fontId="18" fillId="8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8" fillId="8" borderId="10" xfId="0" applyFont="1" applyFill="1" applyBorder="1" applyAlignment="1">
      <alignment/>
    </xf>
    <xf numFmtId="2" fontId="0" fillId="2" borderId="10" xfId="0" applyNumberFormat="1" applyFill="1" applyBorder="1"/>
    <xf numFmtId="2" fontId="0" fillId="7" borderId="0" xfId="0" applyNumberFormat="1" applyFill="1"/>
    <xf numFmtId="0" fontId="0" fillId="0" borderId="10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0" xfId="0" applyNumberFormat="1" applyFill="1" applyBorder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0" borderId="0" xfId="0" applyProtection="1">
      <protection locked="0"/>
    </xf>
    <xf numFmtId="2" fontId="22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4" fillId="2" borderId="9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 applyProtection="1">
      <alignment vertical="center" wrapText="1"/>
      <protection/>
    </xf>
    <xf numFmtId="0" fontId="23" fillId="10" borderId="9" xfId="0" applyFont="1" applyFill="1" applyBorder="1" applyAlignment="1" applyProtection="1">
      <alignment vertical="center" wrapText="1"/>
      <protection locked="0"/>
    </xf>
    <xf numFmtId="0" fontId="23" fillId="10" borderId="9" xfId="0" applyFont="1" applyFill="1" applyBorder="1" applyAlignment="1" applyProtection="1">
      <alignment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22" fillId="0" borderId="9" xfId="0" applyFont="1" applyFill="1" applyBorder="1" applyProtection="1">
      <protection locked="0"/>
    </xf>
    <xf numFmtId="2" fontId="22" fillId="0" borderId="9" xfId="0" applyNumberFormat="1" applyFont="1" applyFill="1" applyBorder="1" applyProtection="1">
      <protection/>
    </xf>
    <xf numFmtId="1" fontId="22" fillId="0" borderId="9" xfId="0" applyNumberFormat="1" applyFont="1" applyFill="1" applyBorder="1" applyProtection="1">
      <protection/>
    </xf>
    <xf numFmtId="0" fontId="23" fillId="8" borderId="9" xfId="0" applyFont="1" applyFill="1" applyBorder="1" applyAlignment="1" applyProtection="1">
      <alignment horizontal="left" vertical="top" wrapText="1"/>
      <protection locked="0"/>
    </xf>
    <xf numFmtId="0" fontId="23" fillId="8" borderId="9" xfId="0" applyFont="1" applyFill="1" applyBorder="1" applyAlignment="1" applyProtection="1">
      <alignment horizontal="left" wrapText="1"/>
      <protection locked="0"/>
    </xf>
    <xf numFmtId="0" fontId="23" fillId="8" borderId="9" xfId="0" applyFont="1" applyFill="1" applyBorder="1" applyAlignment="1" applyProtection="1">
      <alignment wrapText="1"/>
      <protection locked="0"/>
    </xf>
    <xf numFmtId="2" fontId="23" fillId="8" borderId="9" xfId="0" applyNumberFormat="1" applyFont="1" applyFill="1" applyBorder="1" applyAlignment="1" applyProtection="1">
      <alignment wrapText="1"/>
      <protection/>
    </xf>
    <xf numFmtId="0" fontId="23" fillId="8" borderId="9" xfId="0" applyFont="1" applyFill="1" applyBorder="1" applyAlignment="1" applyProtection="1">
      <alignment wrapText="1"/>
      <protection/>
    </xf>
    <xf numFmtId="0" fontId="23" fillId="8" borderId="9" xfId="0" applyFont="1" applyFill="1" applyBorder="1" applyAlignment="1" applyProtection="1">
      <alignment vertical="center" wrapText="1"/>
      <protection/>
    </xf>
    <xf numFmtId="0" fontId="22" fillId="7" borderId="9" xfId="0" applyFont="1" applyFill="1" applyBorder="1" applyAlignment="1" applyProtection="1">
      <alignment vertical="top" wrapText="1"/>
      <protection locked="0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2" fontId="22" fillId="3" borderId="9" xfId="0" applyNumberFormat="1" applyFont="1" applyFill="1" applyBorder="1" applyAlignment="1" applyProtection="1">
      <alignment horizontal="left"/>
      <protection locked="0"/>
    </xf>
    <xf numFmtId="0" fontId="22" fillId="0" borderId="9" xfId="0" applyFont="1" applyBorder="1" applyProtection="1">
      <protection locked="0"/>
    </xf>
    <xf numFmtId="2" fontId="22" fillId="0" borderId="9" xfId="0" applyNumberFormat="1" applyFont="1" applyBorder="1" applyProtection="1">
      <protection/>
    </xf>
    <xf numFmtId="0" fontId="22" fillId="0" borderId="9" xfId="0" applyFont="1" applyBorder="1" applyProtection="1">
      <protection/>
    </xf>
    <xf numFmtId="0" fontId="22" fillId="0" borderId="9" xfId="0" applyFont="1" applyBorder="1" applyAlignment="1" applyProtection="1">
      <alignment horizontal="left" wrapText="1"/>
      <protection/>
    </xf>
    <xf numFmtId="0" fontId="22" fillId="3" borderId="9" xfId="0" applyFont="1" applyFill="1" applyBorder="1" applyAlignment="1" applyProtection="1">
      <alignment horizontal="left" vertical="top"/>
      <protection locked="0"/>
    </xf>
    <xf numFmtId="2" fontId="22" fillId="0" borderId="9" xfId="0" applyNumberFormat="1" applyFont="1" applyBorder="1" applyAlignment="1" applyProtection="1">
      <alignment horizontal="right"/>
      <protection/>
    </xf>
    <xf numFmtId="0" fontId="22" fillId="3" borderId="9" xfId="0" applyFont="1" applyFill="1" applyBorder="1" applyAlignment="1" applyProtection="1">
      <alignment vertical="top"/>
      <protection locked="0"/>
    </xf>
    <xf numFmtId="0" fontId="22" fillId="0" borderId="9" xfId="0" applyFont="1" applyBorder="1" applyAlignment="1" applyProtection="1">
      <alignment/>
      <protection locked="0"/>
    </xf>
    <xf numFmtId="0" fontId="22" fillId="7" borderId="9" xfId="0" applyFont="1" applyFill="1" applyBorder="1" applyAlignment="1" applyProtection="1">
      <alignment vertical="top"/>
      <protection locked="0"/>
    </xf>
    <xf numFmtId="0" fontId="22" fillId="3" borderId="9" xfId="0" applyFont="1" applyFill="1" applyBorder="1" applyAlignment="1" applyProtection="1">
      <alignment vertical="top" wrapText="1"/>
      <protection locked="0"/>
    </xf>
    <xf numFmtId="0" fontId="22" fillId="3" borderId="9" xfId="0" applyFont="1" applyFill="1" applyBorder="1" applyAlignment="1" applyProtection="1">
      <alignment vertical="top" wrapText="1"/>
      <protection/>
    </xf>
    <xf numFmtId="0" fontId="22" fillId="3" borderId="9" xfId="0" applyFont="1" applyFill="1" applyBorder="1" applyAlignment="1" applyProtection="1">
      <alignment vertical="top"/>
      <protection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2" fontId="22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26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left" vertical="center" wrapText="1"/>
    </xf>
    <xf numFmtId="10" fontId="4" fillId="2" borderId="4" xfId="15" applyNumberFormat="1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 wrapText="1"/>
    </xf>
    <xf numFmtId="49" fontId="0" fillId="12" borderId="9" xfId="0" applyNumberForma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22" fillId="7" borderId="9" xfId="0" applyFont="1" applyFill="1" applyBorder="1" applyAlignment="1" applyProtection="1">
      <alignment horizontal="center" vertical="center" wrapText="1"/>
      <protection/>
    </xf>
    <xf numFmtId="0" fontId="22" fillId="3" borderId="9" xfId="0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2" fillId="0" borderId="9" xfId="0" applyFont="1" applyFill="1" applyBorder="1" applyAlignment="1" applyProtection="1">
      <alignment horizontal="left"/>
      <protection locked="0"/>
    </xf>
    <xf numFmtId="2" fontId="22" fillId="0" borderId="9" xfId="0" applyNumberFormat="1" applyFont="1" applyFill="1" applyBorder="1" applyAlignment="1" applyProtection="1">
      <alignment horizontal="right"/>
      <protection/>
    </xf>
    <xf numFmtId="0" fontId="22" fillId="3" borderId="9" xfId="0" applyFont="1" applyFill="1" applyBorder="1" applyAlignment="1" applyProtection="1">
      <alignment horizontal="center" vertical="top"/>
      <protection locked="0"/>
    </xf>
    <xf numFmtId="2" fontId="4" fillId="0" borderId="9" xfId="0" applyNumberFormat="1" applyFont="1" applyBorder="1"/>
    <xf numFmtId="2" fontId="4" fillId="0" borderId="9" xfId="0" applyNumberFormat="1" applyFont="1" applyBorder="1" applyAlignment="1">
      <alignment vertical="top"/>
    </xf>
    <xf numFmtId="0" fontId="22" fillId="0" borderId="9" xfId="0" applyFont="1" applyBorder="1" applyAlignment="1" applyProtection="1">
      <alignment vertical="top"/>
      <protection/>
    </xf>
    <xf numFmtId="2" fontId="22" fillId="0" borderId="9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2" fontId="22" fillId="2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3" fillId="8" borderId="16" xfId="0" applyFont="1" applyFill="1" applyBorder="1" applyAlignment="1" applyProtection="1">
      <alignment horizontal="left" vertical="center" wrapText="1"/>
      <protection locked="0"/>
    </xf>
    <xf numFmtId="0" fontId="23" fillId="8" borderId="16" xfId="0" applyFont="1" applyFill="1" applyBorder="1" applyAlignment="1" applyProtection="1">
      <alignment vertical="center" wrapText="1"/>
      <protection locked="0"/>
    </xf>
    <xf numFmtId="2" fontId="23" fillId="8" borderId="16" xfId="0" applyNumberFormat="1" applyFont="1" applyFill="1" applyBorder="1" applyAlignment="1" applyProtection="1">
      <alignment vertical="center" wrapText="1"/>
      <protection/>
    </xf>
    <xf numFmtId="0" fontId="23" fillId="8" borderId="16" xfId="0" applyFont="1" applyFill="1" applyBorder="1" applyAlignment="1" applyProtection="1">
      <alignment vertical="center" wrapText="1"/>
      <protection/>
    </xf>
    <xf numFmtId="0" fontId="23" fillId="8" borderId="17" xfId="0" applyFont="1" applyFill="1" applyBorder="1" applyAlignment="1" applyProtection="1">
      <alignment vertical="center" wrapText="1"/>
      <protection/>
    </xf>
    <xf numFmtId="0" fontId="22" fillId="3" borderId="9" xfId="0" applyFont="1" applyFill="1" applyBorder="1" applyAlignment="1" applyProtection="1">
      <alignment wrapText="1"/>
      <protection locked="0"/>
    </xf>
    <xf numFmtId="0" fontId="22" fillId="3" borderId="9" xfId="0" applyFont="1" applyFill="1" applyBorder="1" applyAlignment="1" applyProtection="1">
      <alignment horizontal="left" wrapText="1"/>
      <protection locked="0"/>
    </xf>
    <xf numFmtId="0" fontId="22" fillId="0" borderId="9" xfId="0" applyFont="1" applyBorder="1" applyAlignment="1" applyProtection="1">
      <alignment wrapText="1"/>
      <protection locked="0"/>
    </xf>
    <xf numFmtId="2" fontId="22" fillId="0" borderId="9" xfId="0" applyNumberFormat="1" applyFont="1" applyBorder="1" applyAlignment="1" applyProtection="1">
      <alignment wrapText="1"/>
      <protection/>
    </xf>
    <xf numFmtId="0" fontId="22" fillId="0" borderId="9" xfId="0" applyFont="1" applyBorder="1" applyAlignment="1" applyProtection="1">
      <alignment wrapText="1"/>
      <protection/>
    </xf>
    <xf numFmtId="0" fontId="22" fillId="7" borderId="9" xfId="0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0" fontId="18" fillId="7" borderId="16" xfId="0" applyFont="1" applyFill="1" applyBorder="1" applyAlignment="1">
      <alignment horizontal="center" wrapText="1"/>
    </xf>
    <xf numFmtId="0" fontId="18" fillId="7" borderId="32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9" fillId="7" borderId="33" xfId="0" applyFont="1" applyFill="1" applyBorder="1" applyAlignment="1">
      <alignment horizontal="center"/>
    </xf>
    <xf numFmtId="0" fontId="19" fillId="7" borderId="34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22" fillId="9" borderId="9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21" fillId="10" borderId="9" xfId="0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 horizontal="center"/>
      <protection locked="0"/>
    </xf>
    <xf numFmtId="0" fontId="23" fillId="10" borderId="9" xfId="0" applyFont="1" applyFill="1" applyBorder="1" applyAlignment="1" applyProtection="1">
      <alignment horizontal="center" vertical="center" wrapText="1"/>
      <protection locked="0"/>
    </xf>
    <xf numFmtId="0" fontId="22" fillId="13" borderId="9" xfId="0" applyFont="1" applyFill="1" applyBorder="1" applyAlignment="1" applyProtection="1">
      <alignment vertical="center" wrapText="1"/>
      <protection/>
    </xf>
    <xf numFmtId="0" fontId="22" fillId="0" borderId="9" xfId="0" applyFont="1" applyBorder="1" applyAlignment="1" applyProtection="1">
      <alignment horizontal="left" wrapText="1"/>
      <protection/>
    </xf>
    <xf numFmtId="0" fontId="22" fillId="7" borderId="9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/>
      <protection locked="0"/>
    </xf>
    <xf numFmtId="0" fontId="22" fillId="0" borderId="9" xfId="0" applyFont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15</xdr:col>
      <xdr:colOff>209550</xdr:colOff>
      <xdr:row>31</xdr:row>
      <xdr:rowOff>38100</xdr:rowOff>
    </xdr:to>
    <xdr:pic>
      <xdr:nvPicPr>
        <xdr:cNvPr id="2" name="Picture 1" descr="Nrega R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53550" cy="5924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336;&#2366;&#2325;&#2369;&#2352;@&#2348;&#2366;&#2360;&#2369;" TargetMode="External" /><Relationship Id="rId2" Type="http://schemas.openxmlformats.org/officeDocument/2006/relationships/hyperlink" Target="mailto:&#2331;&#2375;&#2352;&#2325;&#2367;&#2344;@&#2332;&#2327;&#2342;&#2375;&#2357;" TargetMode="External" /><Relationship Id="rId3" Type="http://schemas.openxmlformats.org/officeDocument/2006/relationships/hyperlink" Target="mailto:&#2352;&#2369;&#2327;&#2361;&#2370;@&#2348;&#2366;&#2360;&#2369;" TargetMode="External" /><Relationship Id="rId4" Type="http://schemas.openxmlformats.org/officeDocument/2006/relationships/hyperlink" Target="mailto:&#2348;&#2379;&#2325;&#2379;@&#2348;&#2366;&#2360;&#2369;" TargetMode="External" /><Relationship Id="rId5" Type="http://schemas.openxmlformats.org/officeDocument/2006/relationships/hyperlink" Target="mailto:&#2360;&#2369;&#2326;&#2344;@&#2348;&#2366;&#2360;&#2369;" TargetMode="External" /><Relationship Id="rId6" Type="http://schemas.openxmlformats.org/officeDocument/2006/relationships/hyperlink" Target="mailto:&#2333;&#2352;&#2361;&#2366;@&#2344;&#2366;&#2343;&#2369;&#2357;&#2366;" TargetMode="External" /><Relationship Id="rId7" Type="http://schemas.openxmlformats.org/officeDocument/2006/relationships/hyperlink" Target="mailto:&#2360;&#2375;&#2352;&#2379;@&#2338;&#2375;" TargetMode="External" /><Relationship Id="rId8" Type="http://schemas.openxmlformats.org/officeDocument/2006/relationships/hyperlink" Target="mailto:&#2331;&#2375;&#2352;&#2325;&#2367;&#2344;@&#2332;&#2327;&#2342;&#2375;&#2357;" TargetMode="External" /><Relationship Id="rId9" Type="http://schemas.openxmlformats.org/officeDocument/2006/relationships/hyperlink" Target="mailto:&#2352;&#2369;&#2327;&#2361;&#2370;@&#2348;&#2366;&#2360;&#2369;" TargetMode="External" /><Relationship Id="rId10" Type="http://schemas.openxmlformats.org/officeDocument/2006/relationships/hyperlink" Target="mailto:&#2348;&#2379;&#2325;&#2379;@&#2348;&#2366;&#2360;&#2369;" TargetMode="External" /><Relationship Id="rId11" Type="http://schemas.openxmlformats.org/officeDocument/2006/relationships/hyperlink" Target="mailto:&#2360;&#2369;&#2326;&#2344;@&#2348;&#2366;&#2360;&#2369;" TargetMode="External" /><Relationship Id="rId12" Type="http://schemas.openxmlformats.org/officeDocument/2006/relationships/hyperlink" Target="mailto:&#2333;&#2352;&#2361;&#2366;@&#2344;&#2366;&#2343;&#2369;&#2357;&#2366;" TargetMode="External" /><Relationship Id="rId13" Type="http://schemas.openxmlformats.org/officeDocument/2006/relationships/hyperlink" Target="mailto:&#2336;&#2366;&#2325;&#2369;&#2352;@&#2348;&#2366;&#2360;&#2369;" TargetMode="External" /><Relationship Id="rId14" Type="http://schemas.openxmlformats.org/officeDocument/2006/relationships/hyperlink" Target="mailto:&#2331;&#2375;&#2352;&#2325;&#2367;&#2344;@&#2332;&#2327;&#2342;&#2375;&#2357;" TargetMode="External" /><Relationship Id="rId15" Type="http://schemas.openxmlformats.org/officeDocument/2006/relationships/hyperlink" Target="mailto:&#2352;&#2369;&#2327;&#2361;&#2370;@&#2348;&#2366;&#2360;&#2369;" TargetMode="External" /><Relationship Id="rId16" Type="http://schemas.openxmlformats.org/officeDocument/2006/relationships/hyperlink" Target="mailto:&#2348;&#2379;&#2325;&#2379;@&#2348;&#2366;&#2360;&#2369;" TargetMode="External" /><Relationship Id="rId17" Type="http://schemas.openxmlformats.org/officeDocument/2006/relationships/hyperlink" Target="mailto:&#2360;&#2369;&#2326;&#2344;@&#2348;&#2366;&#2360;&#2369;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Q205"/>
  <sheetViews>
    <sheetView tabSelected="1" zoomScale="90" zoomScaleNormal="90" workbookViewId="0" topLeftCell="A1">
      <selection activeCell="M196" sqref="M196"/>
    </sheetView>
  </sheetViews>
  <sheetFormatPr defaultColWidth="9.140625" defaultRowHeight="15"/>
  <cols>
    <col min="1" max="1" width="9.140625" style="1" customWidth="1"/>
    <col min="2" max="2" width="5.421875" style="15" customWidth="1"/>
    <col min="3" max="3" width="19.421875" style="15" customWidth="1"/>
    <col min="4" max="4" width="43.421875" style="155" customWidth="1"/>
    <col min="5" max="5" width="11.140625" style="30" customWidth="1"/>
    <col min="6" max="6" width="13.28125" style="30" customWidth="1"/>
    <col min="7" max="7" width="11.8515625" style="30" customWidth="1"/>
    <col min="8" max="8" width="12.140625" style="30" customWidth="1"/>
    <col min="9" max="9" width="14.28125" style="15" customWidth="1"/>
    <col min="10" max="10" width="11.140625" style="15" customWidth="1"/>
    <col min="11" max="11" width="14.00390625" style="15" customWidth="1"/>
    <col min="12" max="12" width="10.28125" style="15" customWidth="1"/>
    <col min="13" max="13" width="14.421875" style="15" customWidth="1"/>
    <col min="14" max="14" width="15.00390625" style="15" customWidth="1"/>
    <col min="15" max="15" width="13.28125" style="15" customWidth="1"/>
    <col min="16" max="16384" width="9.140625" style="1" customWidth="1"/>
  </cols>
  <sheetData>
    <row r="1" spans="2:15" ht="18.75" thickBot="1">
      <c r="B1" s="210" t="s">
        <v>341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</row>
    <row r="2" spans="2:15" ht="15">
      <c r="B2" s="6"/>
      <c r="C2" s="4"/>
      <c r="D2" s="150"/>
      <c r="E2" s="24"/>
      <c r="F2" s="24"/>
      <c r="G2" s="24"/>
      <c r="H2" s="24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150"/>
      <c r="E3" s="207"/>
      <c r="F3" s="207"/>
      <c r="G3" s="207"/>
      <c r="H3" s="207"/>
      <c r="I3" s="207"/>
      <c r="J3" s="207"/>
      <c r="K3" s="207"/>
      <c r="L3" s="207"/>
      <c r="M3" s="87"/>
      <c r="N3" s="91"/>
      <c r="O3" s="5"/>
    </row>
    <row r="4" spans="2:15" ht="15">
      <c r="B4" s="16" t="s">
        <v>0</v>
      </c>
      <c r="C4" s="17"/>
      <c r="D4" s="17" t="s">
        <v>1</v>
      </c>
      <c r="E4" s="25"/>
      <c r="F4" s="25"/>
      <c r="G4" s="25"/>
      <c r="H4" s="25"/>
      <c r="I4" s="12"/>
      <c r="J4" s="12"/>
      <c r="K4" s="12"/>
      <c r="L4" s="12"/>
      <c r="M4" s="12"/>
      <c r="N4" s="12"/>
      <c r="O4" s="13"/>
    </row>
    <row r="5" spans="2:15" ht="28.5" customHeight="1">
      <c r="B5" s="3"/>
      <c r="C5" s="33"/>
      <c r="D5" s="101" t="s">
        <v>94</v>
      </c>
      <c r="E5" s="208" t="s">
        <v>335</v>
      </c>
      <c r="F5" s="208"/>
      <c r="G5" s="208"/>
      <c r="H5" s="208"/>
      <c r="I5" s="208"/>
      <c r="J5" s="208"/>
      <c r="K5" s="208"/>
      <c r="L5" s="208"/>
      <c r="M5" s="208"/>
      <c r="N5" s="208"/>
      <c r="O5" s="209"/>
    </row>
    <row r="6" spans="2:15" ht="20.1" customHeight="1">
      <c r="B6" s="3"/>
      <c r="C6" s="33"/>
      <c r="D6" s="101" t="s">
        <v>2</v>
      </c>
      <c r="E6" s="214" t="s">
        <v>336</v>
      </c>
      <c r="F6" s="214"/>
      <c r="G6" s="214"/>
      <c r="H6" s="214"/>
      <c r="I6" s="214"/>
      <c r="J6" s="214"/>
      <c r="K6" s="214"/>
      <c r="L6" s="90"/>
      <c r="M6" s="90"/>
      <c r="N6" s="90"/>
      <c r="O6" s="93"/>
    </row>
    <row r="7" spans="2:17" ht="20.1" customHeight="1">
      <c r="B7" s="3"/>
      <c r="C7" s="33"/>
      <c r="D7" s="101" t="s">
        <v>3</v>
      </c>
      <c r="E7" s="214" t="s">
        <v>337</v>
      </c>
      <c r="F7" s="214"/>
      <c r="G7" s="214"/>
      <c r="H7" s="214"/>
      <c r="I7" s="214"/>
      <c r="J7" s="214"/>
      <c r="K7" s="214"/>
      <c r="L7" s="90"/>
      <c r="M7" s="90"/>
      <c r="N7" s="90"/>
      <c r="O7" s="93"/>
      <c r="Q7" s="183"/>
    </row>
    <row r="8" spans="2:15" ht="20.1" customHeight="1">
      <c r="B8" s="3"/>
      <c r="C8" s="33"/>
      <c r="D8" s="101" t="s">
        <v>4</v>
      </c>
      <c r="E8" s="214" t="s">
        <v>338</v>
      </c>
      <c r="F8" s="214"/>
      <c r="G8" s="214"/>
      <c r="H8" s="214"/>
      <c r="I8" s="214"/>
      <c r="J8" s="214"/>
      <c r="K8" s="214"/>
      <c r="L8" s="90"/>
      <c r="M8" s="90"/>
      <c r="N8" s="90"/>
      <c r="O8" s="93"/>
    </row>
    <row r="9" spans="2:15" ht="20.1" customHeight="1" thickBot="1">
      <c r="B9" s="10"/>
      <c r="C9" s="32"/>
      <c r="D9" s="103" t="s">
        <v>95</v>
      </c>
      <c r="E9" s="213" t="s">
        <v>339</v>
      </c>
      <c r="F9" s="213"/>
      <c r="G9" s="213"/>
      <c r="H9" s="213"/>
      <c r="I9" s="213"/>
      <c r="J9" s="213"/>
      <c r="K9" s="213"/>
      <c r="L9" s="213"/>
      <c r="M9" s="32"/>
      <c r="N9" s="32"/>
      <c r="O9" s="94"/>
    </row>
    <row r="10" spans="2:15" ht="15" thickBot="1">
      <c r="B10" s="6"/>
      <c r="C10" s="4"/>
      <c r="D10" s="150"/>
      <c r="E10" s="24"/>
      <c r="F10" s="24"/>
      <c r="G10" s="24"/>
      <c r="H10" s="24"/>
      <c r="I10" s="4"/>
      <c r="J10" s="4"/>
      <c r="K10" s="4"/>
      <c r="L10" s="4"/>
      <c r="M10" s="4"/>
      <c r="N10" s="4"/>
      <c r="O10" s="5"/>
    </row>
    <row r="11" spans="2:15" ht="20.1" customHeight="1">
      <c r="B11" s="16" t="s">
        <v>5</v>
      </c>
      <c r="C11" s="17"/>
      <c r="D11" s="17" t="s">
        <v>6</v>
      </c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3"/>
    </row>
    <row r="12" spans="2:15" ht="20.1" customHeight="1">
      <c r="B12" s="3"/>
      <c r="C12" s="33"/>
      <c r="D12" s="101" t="s">
        <v>7</v>
      </c>
      <c r="E12" s="35">
        <v>1168</v>
      </c>
      <c r="F12" s="35"/>
      <c r="G12" s="35"/>
      <c r="H12" s="35"/>
      <c r="I12" s="2"/>
      <c r="J12" s="2"/>
      <c r="K12" s="2"/>
      <c r="L12" s="2"/>
      <c r="M12" s="86"/>
      <c r="N12" s="90"/>
      <c r="O12" s="5"/>
    </row>
    <row r="13" spans="2:15" ht="20.1" customHeight="1">
      <c r="B13" s="3"/>
      <c r="C13" s="33"/>
      <c r="D13" s="101" t="s">
        <v>8</v>
      </c>
      <c r="E13" s="35">
        <v>1200</v>
      </c>
      <c r="F13" s="35"/>
      <c r="G13" s="35"/>
      <c r="H13" s="35"/>
      <c r="I13" s="2"/>
      <c r="J13" s="2"/>
      <c r="K13" s="2"/>
      <c r="L13" s="2"/>
      <c r="M13" s="86"/>
      <c r="N13" s="90"/>
      <c r="O13" s="5"/>
    </row>
    <row r="14" spans="2:15" ht="20.1" customHeight="1">
      <c r="B14" s="3"/>
      <c r="C14" s="33"/>
      <c r="D14" s="101" t="s">
        <v>9</v>
      </c>
      <c r="E14" s="188" t="s">
        <v>467</v>
      </c>
      <c r="F14" s="31"/>
      <c r="G14" s="31"/>
      <c r="H14" s="31"/>
      <c r="I14" s="2"/>
      <c r="J14" s="2"/>
      <c r="K14" s="2"/>
      <c r="L14" s="2"/>
      <c r="M14" s="86"/>
      <c r="N14" s="90"/>
      <c r="O14" s="5"/>
    </row>
    <row r="15" spans="2:15" ht="20.1" customHeight="1">
      <c r="B15" s="3"/>
      <c r="C15" s="33"/>
      <c r="D15" s="101" t="s">
        <v>10</v>
      </c>
      <c r="E15" s="189" t="s">
        <v>468</v>
      </c>
      <c r="F15" s="36"/>
      <c r="G15" s="36"/>
      <c r="H15" s="36"/>
      <c r="I15" s="2"/>
      <c r="J15" s="2"/>
      <c r="K15" s="2"/>
      <c r="L15" s="2"/>
      <c r="M15" s="86"/>
      <c r="N15" s="90"/>
      <c r="O15" s="5"/>
    </row>
    <row r="16" spans="2:15" ht="20.1" customHeight="1">
      <c r="B16" s="3"/>
      <c r="C16" s="33"/>
      <c r="D16" s="101" t="s">
        <v>40</v>
      </c>
      <c r="E16" s="214" t="s">
        <v>340</v>
      </c>
      <c r="F16" s="214"/>
      <c r="G16" s="214"/>
      <c r="H16" s="214"/>
      <c r="I16" s="203"/>
      <c r="J16" s="203"/>
      <c r="K16" s="203"/>
      <c r="L16" s="203"/>
      <c r="M16" s="86"/>
      <c r="N16" s="90"/>
      <c r="O16" s="5"/>
    </row>
    <row r="17" spans="2:15" ht="20.1" customHeight="1">
      <c r="B17" s="3"/>
      <c r="C17" s="33"/>
      <c r="D17" s="101"/>
      <c r="E17" s="35"/>
      <c r="F17" s="35"/>
      <c r="G17" s="35"/>
      <c r="H17" s="35"/>
      <c r="I17" s="203"/>
      <c r="J17" s="203"/>
      <c r="K17" s="203"/>
      <c r="L17" s="203"/>
      <c r="M17" s="86"/>
      <c r="N17" s="90"/>
      <c r="O17" s="5"/>
    </row>
    <row r="18" spans="2:15" ht="20.1" customHeight="1" thickBot="1">
      <c r="B18" s="10"/>
      <c r="C18" s="32"/>
      <c r="D18" s="103"/>
      <c r="E18" s="22"/>
      <c r="F18" s="22"/>
      <c r="G18" s="22"/>
      <c r="H18" s="22"/>
      <c r="I18" s="11"/>
      <c r="J18" s="11"/>
      <c r="K18" s="11"/>
      <c r="L18" s="11"/>
      <c r="M18" s="32"/>
      <c r="N18" s="32"/>
      <c r="O18" s="9"/>
    </row>
    <row r="19" spans="2:15" ht="20.1" customHeight="1" thickBot="1">
      <c r="B19" s="3"/>
      <c r="C19" s="33"/>
      <c r="D19" s="101"/>
      <c r="E19" s="21"/>
      <c r="F19" s="21"/>
      <c r="G19" s="21"/>
      <c r="H19" s="21"/>
      <c r="I19" s="2"/>
      <c r="J19" s="2"/>
      <c r="K19" s="2"/>
      <c r="L19" s="2"/>
      <c r="M19" s="86"/>
      <c r="N19" s="90"/>
      <c r="O19" s="5"/>
    </row>
    <row r="20" spans="2:15" ht="20.1" customHeight="1">
      <c r="B20" s="18" t="s">
        <v>13</v>
      </c>
      <c r="C20" s="19"/>
      <c r="D20" s="151" t="s">
        <v>101</v>
      </c>
      <c r="E20" s="41"/>
      <c r="F20" s="41"/>
      <c r="G20" s="41"/>
      <c r="H20" s="41"/>
      <c r="I20" s="14"/>
      <c r="J20" s="14"/>
      <c r="K20" s="14"/>
      <c r="L20" s="14"/>
      <c r="M20" s="14"/>
      <c r="N20" s="14"/>
      <c r="O20" s="13"/>
    </row>
    <row r="21" spans="2:15" ht="20.1" customHeight="1">
      <c r="B21" s="6"/>
      <c r="C21" s="4"/>
      <c r="D21" s="101" t="s">
        <v>11</v>
      </c>
      <c r="E21" s="39">
        <v>1738</v>
      </c>
      <c r="F21" s="39"/>
      <c r="G21" s="39"/>
      <c r="H21" s="39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101" t="s">
        <v>102</v>
      </c>
      <c r="E22" s="39">
        <v>379</v>
      </c>
      <c r="F22" s="39"/>
      <c r="G22" s="39"/>
      <c r="H22" s="39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101" t="s">
        <v>12</v>
      </c>
      <c r="E23" s="39">
        <v>1577</v>
      </c>
      <c r="F23" s="39"/>
      <c r="G23" s="39"/>
      <c r="H23" s="39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03" t="s">
        <v>35</v>
      </c>
      <c r="E24" s="40">
        <v>0</v>
      </c>
      <c r="F24" s="40"/>
      <c r="G24" s="40"/>
      <c r="H24" s="40"/>
      <c r="I24" s="8"/>
      <c r="J24" s="8"/>
      <c r="K24" s="8"/>
      <c r="L24" s="8"/>
      <c r="M24" s="8"/>
      <c r="N24" s="8"/>
      <c r="O24" s="9"/>
    </row>
    <row r="25" spans="2:15" ht="24.95" customHeight="1">
      <c r="B25" s="20" t="s">
        <v>14</v>
      </c>
      <c r="C25" s="34"/>
      <c r="D25" s="17" t="s">
        <v>103</v>
      </c>
      <c r="E25" s="38"/>
      <c r="F25" s="38"/>
      <c r="G25" s="38"/>
      <c r="H25" s="38"/>
      <c r="I25" s="14"/>
      <c r="J25" s="14"/>
      <c r="K25" s="14"/>
      <c r="L25" s="14"/>
      <c r="M25" s="14"/>
      <c r="N25" s="14"/>
      <c r="O25" s="13"/>
    </row>
    <row r="26" spans="2:15" ht="35.1" customHeight="1">
      <c r="B26" s="6"/>
      <c r="C26" s="4"/>
      <c r="D26" s="101" t="s">
        <v>96</v>
      </c>
      <c r="E26" s="35">
        <v>339</v>
      </c>
      <c r="F26" s="35"/>
      <c r="G26" s="35"/>
      <c r="H26" s="35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101" t="s">
        <v>97</v>
      </c>
      <c r="E27" s="35">
        <v>8593</v>
      </c>
      <c r="F27" s="35"/>
      <c r="G27" s="35"/>
      <c r="H27" s="35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101" t="s">
        <v>91</v>
      </c>
      <c r="E28" s="35">
        <v>25</v>
      </c>
      <c r="F28" s="35"/>
      <c r="G28" s="35"/>
      <c r="H28" s="35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101" t="s">
        <v>93</v>
      </c>
      <c r="E29" s="35">
        <v>23.01</v>
      </c>
      <c r="F29" s="35"/>
      <c r="G29" s="35"/>
      <c r="H29" s="35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03" t="s">
        <v>92</v>
      </c>
      <c r="E30" s="160">
        <v>0.8434</v>
      </c>
      <c r="F30" s="37"/>
      <c r="G30" s="37"/>
      <c r="H30" s="37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150"/>
      <c r="E31" s="42"/>
      <c r="F31" s="42"/>
      <c r="G31" s="42"/>
      <c r="H31" s="42"/>
      <c r="I31" s="4"/>
      <c r="J31" s="4"/>
      <c r="K31" s="4"/>
      <c r="L31" s="4"/>
      <c r="M31" s="4"/>
      <c r="N31" s="4"/>
      <c r="O31" s="5"/>
    </row>
    <row r="32" spans="2:15" ht="20.1" customHeight="1">
      <c r="B32" s="18" t="s">
        <v>23</v>
      </c>
      <c r="C32" s="19"/>
      <c r="D32" s="151" t="s">
        <v>15</v>
      </c>
      <c r="E32" s="38"/>
      <c r="F32" s="38"/>
      <c r="G32" s="38"/>
      <c r="H32" s="38"/>
      <c r="I32" s="14"/>
      <c r="J32" s="14"/>
      <c r="K32" s="14"/>
      <c r="L32" s="14"/>
      <c r="M32" s="14"/>
      <c r="N32" s="14"/>
      <c r="O32" s="13"/>
    </row>
    <row r="33" spans="2:15" ht="20.1" customHeight="1">
      <c r="B33" s="6"/>
      <c r="C33" s="4"/>
      <c r="D33" s="101" t="s">
        <v>16</v>
      </c>
      <c r="E33" s="43">
        <v>329</v>
      </c>
      <c r="F33" s="43"/>
      <c r="G33" s="43"/>
      <c r="H33" s="43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101" t="s">
        <v>17</v>
      </c>
      <c r="E34" s="43">
        <v>19</v>
      </c>
      <c r="F34" s="43"/>
      <c r="G34" s="43"/>
      <c r="H34" s="43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101" t="s">
        <v>18</v>
      </c>
      <c r="E35" s="43">
        <v>28</v>
      </c>
      <c r="F35" s="43"/>
      <c r="G35" s="43"/>
      <c r="H35" s="43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101" t="s">
        <v>19</v>
      </c>
      <c r="E36" s="43">
        <v>679</v>
      </c>
      <c r="F36" s="43"/>
      <c r="G36" s="43"/>
      <c r="H36" s="43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101" t="s">
        <v>20</v>
      </c>
      <c r="E37" s="43">
        <v>0</v>
      </c>
      <c r="F37" s="43"/>
      <c r="G37" s="43"/>
      <c r="H37" s="43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101" t="s">
        <v>21</v>
      </c>
      <c r="E38" s="43">
        <v>26</v>
      </c>
      <c r="F38" s="43"/>
      <c r="G38" s="43"/>
      <c r="H38" s="43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03" t="s">
        <v>22</v>
      </c>
      <c r="E39" s="44">
        <v>132</v>
      </c>
      <c r="F39" s="44"/>
      <c r="G39" s="44"/>
      <c r="H39" s="44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150"/>
      <c r="E40" s="42"/>
      <c r="F40" s="42"/>
      <c r="G40" s="42"/>
      <c r="H40" s="42"/>
      <c r="I40" s="4"/>
      <c r="J40" s="4"/>
      <c r="K40" s="4"/>
      <c r="L40" s="4"/>
      <c r="M40" s="4"/>
      <c r="N40" s="4"/>
      <c r="O40" s="5"/>
    </row>
    <row r="41" spans="2:15" ht="15">
      <c r="B41" s="18" t="s">
        <v>28</v>
      </c>
      <c r="C41" s="19"/>
      <c r="D41" s="151" t="s">
        <v>24</v>
      </c>
      <c r="E41" s="38"/>
      <c r="F41" s="38"/>
      <c r="G41" s="38"/>
      <c r="H41" s="38"/>
      <c r="I41" s="14"/>
      <c r="J41" s="14"/>
      <c r="K41" s="14"/>
      <c r="L41" s="14"/>
      <c r="M41" s="14"/>
      <c r="N41" s="14"/>
      <c r="O41" s="13"/>
    </row>
    <row r="42" spans="2:15" ht="20.1" customHeight="1">
      <c r="B42" s="6"/>
      <c r="C42" s="4"/>
      <c r="D42" s="101" t="s">
        <v>25</v>
      </c>
      <c r="E42" s="43">
        <v>679</v>
      </c>
      <c r="F42" s="43"/>
      <c r="G42" s="43"/>
      <c r="H42" s="43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101" t="s">
        <v>26</v>
      </c>
      <c r="E43" s="43">
        <v>184.397</v>
      </c>
      <c r="F43" s="35"/>
      <c r="G43" s="35"/>
      <c r="H43" s="35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101" t="s">
        <v>34</v>
      </c>
      <c r="E44" s="43">
        <v>148.66</v>
      </c>
      <c r="F44" s="35"/>
      <c r="G44" s="35"/>
      <c r="H44" s="35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101" t="s">
        <v>108</v>
      </c>
      <c r="E45" s="43">
        <v>115.86</v>
      </c>
      <c r="F45" s="35"/>
      <c r="G45" s="35"/>
      <c r="H45" s="35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03" t="s">
        <v>27</v>
      </c>
      <c r="E46" s="44">
        <v>3000</v>
      </c>
      <c r="F46" s="37"/>
      <c r="G46" s="37"/>
      <c r="H46" s="37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150"/>
      <c r="E47" s="24"/>
      <c r="F47" s="24"/>
      <c r="G47" s="24"/>
      <c r="H47" s="24"/>
      <c r="I47" s="4"/>
      <c r="J47" s="4"/>
      <c r="K47" s="4"/>
      <c r="L47" s="4"/>
      <c r="M47" s="4"/>
      <c r="N47" s="4"/>
      <c r="O47" s="5"/>
    </row>
    <row r="48" spans="2:15" ht="15">
      <c r="B48" s="18" t="s">
        <v>36</v>
      </c>
      <c r="C48" s="19"/>
      <c r="D48" s="151" t="s">
        <v>116</v>
      </c>
      <c r="E48" s="27"/>
      <c r="F48" s="27"/>
      <c r="G48" s="27"/>
      <c r="H48" s="27"/>
      <c r="I48" s="14"/>
      <c r="J48" s="14"/>
      <c r="K48" s="14"/>
      <c r="L48" s="14"/>
      <c r="M48" s="14"/>
      <c r="N48" s="14"/>
      <c r="O48" s="13"/>
    </row>
    <row r="49" spans="2:15" ht="20.1" customHeight="1">
      <c r="B49" s="6"/>
      <c r="C49" s="4"/>
      <c r="D49" s="101" t="s">
        <v>107</v>
      </c>
      <c r="E49" s="190">
        <v>2</v>
      </c>
      <c r="F49" s="35"/>
      <c r="G49" s="190"/>
      <c r="H49" s="35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101" t="s">
        <v>45</v>
      </c>
      <c r="E50" s="190">
        <v>12</v>
      </c>
      <c r="F50" s="35"/>
      <c r="G50" s="35"/>
      <c r="H50" s="35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101" t="s">
        <v>46</v>
      </c>
      <c r="E51" s="190">
        <v>6</v>
      </c>
      <c r="F51" s="35"/>
      <c r="G51" s="35"/>
      <c r="H51" s="35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152"/>
      <c r="E52" s="28"/>
      <c r="F52" s="28"/>
      <c r="G52" s="28"/>
      <c r="H52" s="28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150"/>
      <c r="E53" s="24"/>
      <c r="F53" s="24"/>
      <c r="G53" s="24"/>
      <c r="H53" s="24"/>
      <c r="I53" s="4"/>
      <c r="J53" s="4"/>
      <c r="K53" s="4"/>
      <c r="L53" s="4"/>
      <c r="M53" s="4"/>
      <c r="N53" s="4"/>
      <c r="O53" s="5"/>
    </row>
    <row r="54" spans="2:15" ht="15">
      <c r="B54" s="16" t="s">
        <v>43</v>
      </c>
      <c r="C54" s="17"/>
      <c r="D54" s="17" t="s">
        <v>41</v>
      </c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3"/>
    </row>
    <row r="55" spans="2:15" ht="30" customHeight="1">
      <c r="B55" s="3"/>
      <c r="C55" s="33"/>
      <c r="D55" s="101" t="s">
        <v>104</v>
      </c>
      <c r="E55" s="29">
        <v>0.63</v>
      </c>
      <c r="F55" s="29"/>
      <c r="G55" s="29"/>
      <c r="H55" s="29"/>
      <c r="I55" s="2"/>
      <c r="J55" s="2"/>
      <c r="K55" s="2"/>
      <c r="L55" s="2"/>
      <c r="M55" s="86"/>
      <c r="N55" s="90"/>
      <c r="O55" s="5"/>
    </row>
    <row r="56" spans="2:15" ht="30" customHeight="1">
      <c r="B56" s="3"/>
      <c r="C56" s="33"/>
      <c r="D56" s="101" t="s">
        <v>105</v>
      </c>
      <c r="E56" s="29">
        <v>0.08</v>
      </c>
      <c r="F56" s="29"/>
      <c r="G56" s="29"/>
      <c r="H56" s="29"/>
      <c r="I56" s="2"/>
      <c r="J56" s="2"/>
      <c r="K56" s="2"/>
      <c r="L56" s="2"/>
      <c r="M56" s="86"/>
      <c r="N56" s="90"/>
      <c r="O56" s="5"/>
    </row>
    <row r="57" spans="2:15" ht="30" customHeight="1">
      <c r="B57" s="3"/>
      <c r="C57" s="33"/>
      <c r="D57" s="101" t="s">
        <v>106</v>
      </c>
      <c r="E57" s="29">
        <v>0.24</v>
      </c>
      <c r="F57" s="29"/>
      <c r="G57" s="29"/>
      <c r="H57" s="29"/>
      <c r="I57" s="2"/>
      <c r="J57" s="2"/>
      <c r="K57" s="2"/>
      <c r="L57" s="2"/>
      <c r="M57" s="86"/>
      <c r="N57" s="90"/>
      <c r="O57" s="5"/>
    </row>
    <row r="58" spans="2:15" ht="15">
      <c r="B58" s="3"/>
      <c r="C58" s="33"/>
      <c r="D58" s="101" t="s">
        <v>98</v>
      </c>
      <c r="E58" s="29">
        <v>0.01</v>
      </c>
      <c r="F58" s="29"/>
      <c r="G58" s="29"/>
      <c r="H58" s="29"/>
      <c r="I58" s="2"/>
      <c r="J58" s="2"/>
      <c r="K58" s="2"/>
      <c r="L58" s="2"/>
      <c r="M58" s="86"/>
      <c r="N58" s="90"/>
      <c r="O58" s="5"/>
    </row>
    <row r="59" spans="2:15" ht="15">
      <c r="B59" s="3"/>
      <c r="C59" s="33"/>
      <c r="D59" s="101" t="s">
        <v>42</v>
      </c>
      <c r="E59" s="29">
        <v>0.04</v>
      </c>
      <c r="F59" s="29"/>
      <c r="G59" s="29"/>
      <c r="H59" s="29"/>
      <c r="I59" s="2"/>
      <c r="J59" s="2"/>
      <c r="K59" s="2"/>
      <c r="L59" s="2"/>
      <c r="M59" s="86"/>
      <c r="N59" s="90"/>
      <c r="O59" s="5"/>
    </row>
    <row r="60" spans="2:15" ht="15" thickBot="1">
      <c r="B60" s="7"/>
      <c r="C60" s="8"/>
      <c r="D60" s="152"/>
      <c r="E60" s="28"/>
      <c r="F60" s="28"/>
      <c r="G60" s="28"/>
      <c r="H60" s="28"/>
      <c r="I60" s="8"/>
      <c r="J60" s="8"/>
      <c r="K60" s="8"/>
      <c r="L60" s="8"/>
      <c r="M60" s="8"/>
      <c r="N60" s="8"/>
      <c r="O60" s="9"/>
    </row>
    <row r="61" spans="2:15" ht="30" customHeight="1">
      <c r="B61" s="18" t="s">
        <v>44</v>
      </c>
      <c r="C61" s="19"/>
      <c r="D61" s="151" t="s">
        <v>29</v>
      </c>
      <c r="E61" s="26"/>
      <c r="F61" s="26"/>
      <c r="G61" s="26"/>
      <c r="H61" s="26"/>
      <c r="I61" s="14"/>
      <c r="J61" s="14"/>
      <c r="K61" s="14"/>
      <c r="L61" s="14"/>
      <c r="M61" s="14"/>
      <c r="N61" s="14"/>
      <c r="O61" s="13"/>
    </row>
    <row r="62" spans="2:15" ht="30" customHeight="1">
      <c r="B62" s="6"/>
      <c r="C62" s="4"/>
      <c r="D62" s="101" t="s">
        <v>111</v>
      </c>
      <c r="E62" s="35">
        <v>65.175</v>
      </c>
      <c r="F62" s="35"/>
      <c r="G62" s="92" t="s">
        <v>293</v>
      </c>
      <c r="H62" s="35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101" t="s">
        <v>112</v>
      </c>
      <c r="E63" s="35">
        <v>0.1908</v>
      </c>
      <c r="F63" s="35"/>
      <c r="G63" s="35"/>
      <c r="H63" s="35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101" t="s">
        <v>113</v>
      </c>
      <c r="E64" s="35">
        <v>64.9842</v>
      </c>
      <c r="F64" s="35"/>
      <c r="G64" s="35"/>
      <c r="H64" s="35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47"/>
      <c r="D65" s="48" t="s">
        <v>239</v>
      </c>
      <c r="E65" s="157">
        <v>46.82</v>
      </c>
      <c r="F65" s="85"/>
      <c r="G65" s="85"/>
      <c r="H65" s="85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49"/>
      <c r="D66" s="50" t="s">
        <v>240</v>
      </c>
      <c r="E66" s="160">
        <v>0.7204828250559366</v>
      </c>
      <c r="F66" s="70"/>
      <c r="G66" s="70"/>
      <c r="H66" s="70"/>
      <c r="I66" s="8"/>
      <c r="J66" s="8"/>
      <c r="K66" s="8"/>
      <c r="L66" s="8"/>
      <c r="M66" s="8"/>
      <c r="N66" s="8"/>
      <c r="O66" s="9"/>
    </row>
    <row r="67" spans="2:15" ht="60" customHeight="1">
      <c r="B67" s="45" t="s">
        <v>109</v>
      </c>
      <c r="C67" s="46"/>
      <c r="D67" s="153" t="s">
        <v>37</v>
      </c>
      <c r="E67" s="42"/>
      <c r="F67" s="42"/>
      <c r="G67" s="42"/>
      <c r="H67" s="42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150"/>
      <c r="E68" s="42"/>
      <c r="F68" s="42"/>
      <c r="G68" s="42"/>
      <c r="H68" s="42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101" t="s">
        <v>99</v>
      </c>
      <c r="E69" s="158">
        <v>47</v>
      </c>
      <c r="F69" s="71"/>
      <c r="G69" s="71"/>
      <c r="H69" s="71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101" t="s">
        <v>38</v>
      </c>
      <c r="E70" s="158">
        <v>118</v>
      </c>
      <c r="F70" s="71"/>
      <c r="G70" s="71"/>
      <c r="H70" s="71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03" t="s">
        <v>288</v>
      </c>
      <c r="E71" s="202">
        <v>48</v>
      </c>
      <c r="F71" s="159"/>
      <c r="G71" s="72"/>
      <c r="H71" s="72"/>
      <c r="I71" s="8"/>
      <c r="J71" s="8"/>
      <c r="K71" s="8"/>
      <c r="L71" s="8"/>
      <c r="M71" s="8"/>
      <c r="N71" s="8"/>
      <c r="O71" s="9"/>
    </row>
    <row r="72" spans="2:15" ht="15" thickBot="1">
      <c r="B72" s="140"/>
      <c r="C72" s="24"/>
      <c r="D72" s="10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141"/>
    </row>
    <row r="73" spans="2:15" ht="15">
      <c r="B73" s="142" t="s">
        <v>110</v>
      </c>
      <c r="C73" s="143"/>
      <c r="D73" s="204" t="s">
        <v>30</v>
      </c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6"/>
    </row>
    <row r="74" spans="2:15" s="89" customFormat="1" ht="60" customHeight="1">
      <c r="B74" s="218" t="s">
        <v>117</v>
      </c>
      <c r="C74" s="219" t="s">
        <v>39</v>
      </c>
      <c r="D74" s="220" t="s">
        <v>289</v>
      </c>
      <c r="E74" s="219" t="s">
        <v>31</v>
      </c>
      <c r="F74" s="222" t="s">
        <v>114</v>
      </c>
      <c r="G74" s="223"/>
      <c r="H74" s="223"/>
      <c r="I74" s="137" t="s">
        <v>32</v>
      </c>
      <c r="J74" s="137" t="s">
        <v>287</v>
      </c>
      <c r="K74" s="137" t="s">
        <v>115</v>
      </c>
      <c r="L74" s="137" t="s">
        <v>33</v>
      </c>
      <c r="M74" s="138" t="s">
        <v>294</v>
      </c>
      <c r="N74" s="137" t="s">
        <v>295</v>
      </c>
      <c r="O74" s="224" t="s">
        <v>100</v>
      </c>
    </row>
    <row r="75" spans="2:15" s="89" customFormat="1" ht="36" customHeight="1">
      <c r="B75" s="218"/>
      <c r="C75" s="219"/>
      <c r="D75" s="221"/>
      <c r="E75" s="219"/>
      <c r="F75" s="137" t="s">
        <v>290</v>
      </c>
      <c r="G75" s="137" t="s">
        <v>291</v>
      </c>
      <c r="H75" s="137" t="s">
        <v>292</v>
      </c>
      <c r="I75" s="137" t="s">
        <v>286</v>
      </c>
      <c r="J75" s="137" t="s">
        <v>286</v>
      </c>
      <c r="K75" s="137" t="s">
        <v>285</v>
      </c>
      <c r="L75" s="137" t="s">
        <v>280</v>
      </c>
      <c r="M75" s="226" t="s">
        <v>284</v>
      </c>
      <c r="N75" s="227"/>
      <c r="O75" s="225"/>
    </row>
    <row r="76" spans="2:15" ht="15" customHeight="1">
      <c r="B76" s="215" t="s">
        <v>118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</row>
    <row r="77" spans="2:15" ht="15" customHeight="1">
      <c r="B77" s="23">
        <v>1</v>
      </c>
      <c r="C77" s="139" t="s">
        <v>350</v>
      </c>
      <c r="D77" s="161" t="s">
        <v>342</v>
      </c>
      <c r="E77" s="23">
        <v>1</v>
      </c>
      <c r="F77" s="146">
        <v>30</v>
      </c>
      <c r="G77" s="146">
        <v>30</v>
      </c>
      <c r="H77" s="23">
        <v>3</v>
      </c>
      <c r="I77" s="95">
        <v>2.99</v>
      </c>
      <c r="J77" s="106">
        <v>2.93</v>
      </c>
      <c r="K77" s="148">
        <v>1518</v>
      </c>
      <c r="L77" s="105">
        <v>1.86</v>
      </c>
      <c r="M77" s="162">
        <v>23.13889515875964</v>
      </c>
      <c r="N77" s="162">
        <v>83.53625112925582</v>
      </c>
      <c r="O77" s="95">
        <v>1</v>
      </c>
    </row>
    <row r="78" spans="2:15" ht="15" customHeight="1">
      <c r="B78" s="23">
        <v>2</v>
      </c>
      <c r="C78" s="139" t="s">
        <v>350</v>
      </c>
      <c r="D78" s="161" t="s">
        <v>343</v>
      </c>
      <c r="E78" s="23">
        <v>1</v>
      </c>
      <c r="F78" s="146">
        <v>30</v>
      </c>
      <c r="G78" s="146">
        <v>30</v>
      </c>
      <c r="H78" s="23">
        <v>3</v>
      </c>
      <c r="I78" s="95">
        <v>2.99</v>
      </c>
      <c r="J78" s="106">
        <v>2.93</v>
      </c>
      <c r="K78" s="148">
        <v>1518</v>
      </c>
      <c r="L78" s="105">
        <v>1.86</v>
      </c>
      <c r="M78" s="163">
        <v>23.13873134438983</v>
      </c>
      <c r="N78" s="163">
        <v>83.53496043049728</v>
      </c>
      <c r="O78" s="95">
        <v>1</v>
      </c>
    </row>
    <row r="79" spans="2:15" ht="15" customHeight="1">
      <c r="B79" s="23">
        <v>3</v>
      </c>
      <c r="C79" s="139" t="s">
        <v>350</v>
      </c>
      <c r="D79" s="161" t="s">
        <v>344</v>
      </c>
      <c r="E79" s="23">
        <v>1</v>
      </c>
      <c r="F79" s="146">
        <v>30</v>
      </c>
      <c r="G79" s="146">
        <v>30</v>
      </c>
      <c r="H79" s="23">
        <v>3</v>
      </c>
      <c r="I79" s="95">
        <v>2.99</v>
      </c>
      <c r="J79" s="106">
        <v>2.93</v>
      </c>
      <c r="K79" s="148">
        <v>1518</v>
      </c>
      <c r="L79" s="105">
        <v>1.86</v>
      </c>
      <c r="M79" s="162">
        <v>23.13910242046185</v>
      </c>
      <c r="N79" s="162">
        <v>83.53288648149174</v>
      </c>
      <c r="O79" s="95">
        <v>1</v>
      </c>
    </row>
    <row r="80" spans="2:15" ht="15" customHeight="1">
      <c r="B80" s="23">
        <v>4</v>
      </c>
      <c r="C80" s="139" t="s">
        <v>350</v>
      </c>
      <c r="D80" s="161" t="s">
        <v>345</v>
      </c>
      <c r="E80" s="23">
        <v>1</v>
      </c>
      <c r="F80" s="146">
        <v>30</v>
      </c>
      <c r="G80" s="146">
        <v>30</v>
      </c>
      <c r="H80" s="23">
        <v>3</v>
      </c>
      <c r="I80" s="95">
        <v>2.99</v>
      </c>
      <c r="J80" s="106">
        <v>2.93</v>
      </c>
      <c r="K80" s="148">
        <v>1518</v>
      </c>
      <c r="L80" s="105">
        <v>1.86</v>
      </c>
      <c r="M80" s="163">
        <v>23.13910242046185</v>
      </c>
      <c r="N80" s="163">
        <v>83.53288648149174</v>
      </c>
      <c r="O80" s="95">
        <v>1</v>
      </c>
    </row>
    <row r="81" spans="2:15" ht="15" customHeight="1">
      <c r="B81" s="23">
        <v>5</v>
      </c>
      <c r="C81" s="139" t="s">
        <v>350</v>
      </c>
      <c r="D81" s="161" t="s">
        <v>346</v>
      </c>
      <c r="E81" s="23">
        <v>1</v>
      </c>
      <c r="F81" s="146">
        <v>30</v>
      </c>
      <c r="G81" s="146">
        <v>30</v>
      </c>
      <c r="H81" s="23">
        <v>3</v>
      </c>
      <c r="I81" s="95">
        <v>2.99</v>
      </c>
      <c r="J81" s="106">
        <v>2.93</v>
      </c>
      <c r="K81" s="148">
        <v>1518</v>
      </c>
      <c r="L81" s="105">
        <v>1.86</v>
      </c>
      <c r="M81" s="162">
        <v>23.13765011181124</v>
      </c>
      <c r="N81" s="162">
        <v>83.53331214051322</v>
      </c>
      <c r="O81" s="95">
        <v>1</v>
      </c>
    </row>
    <row r="82" spans="2:15" ht="15" customHeight="1">
      <c r="B82" s="23">
        <v>6</v>
      </c>
      <c r="C82" s="139" t="s">
        <v>350</v>
      </c>
      <c r="D82" s="161" t="s">
        <v>347</v>
      </c>
      <c r="E82" s="23">
        <v>1</v>
      </c>
      <c r="F82" s="146">
        <v>30</v>
      </c>
      <c r="G82" s="146">
        <v>30</v>
      </c>
      <c r="H82" s="23">
        <v>3</v>
      </c>
      <c r="I82" s="95">
        <v>2.99</v>
      </c>
      <c r="J82" s="106">
        <v>2.93</v>
      </c>
      <c r="K82" s="148">
        <v>1518</v>
      </c>
      <c r="L82" s="105">
        <v>1.86</v>
      </c>
      <c r="M82" s="163">
        <v>23.13480996298907</v>
      </c>
      <c r="N82" s="163">
        <v>83.53747229927896</v>
      </c>
      <c r="O82" s="95">
        <v>1</v>
      </c>
    </row>
    <row r="83" spans="2:15" ht="15" customHeight="1">
      <c r="B83" s="23">
        <v>7</v>
      </c>
      <c r="C83" s="139" t="s">
        <v>350</v>
      </c>
      <c r="D83" s="161" t="s">
        <v>348</v>
      </c>
      <c r="E83" s="23">
        <v>1</v>
      </c>
      <c r="F83" s="146">
        <v>30</v>
      </c>
      <c r="G83" s="146">
        <v>30</v>
      </c>
      <c r="H83" s="23">
        <v>3</v>
      </c>
      <c r="I83" s="95">
        <v>2.99</v>
      </c>
      <c r="J83" s="106">
        <v>2.93</v>
      </c>
      <c r="K83" s="148">
        <v>1518</v>
      </c>
      <c r="L83" s="105">
        <v>1.86</v>
      </c>
      <c r="M83" s="162">
        <v>23.13550121534662</v>
      </c>
      <c r="N83" s="162">
        <v>83.53941648248887</v>
      </c>
      <c r="O83" s="95">
        <v>1</v>
      </c>
    </row>
    <row r="84" spans="2:15" ht="15" customHeight="1">
      <c r="B84" s="23">
        <v>8</v>
      </c>
      <c r="C84" s="139" t="s">
        <v>350</v>
      </c>
      <c r="D84" s="161" t="s">
        <v>349</v>
      </c>
      <c r="E84" s="23">
        <v>1</v>
      </c>
      <c r="F84" s="146">
        <v>30</v>
      </c>
      <c r="G84" s="146">
        <v>30</v>
      </c>
      <c r="H84" s="23">
        <v>3</v>
      </c>
      <c r="I84" s="95">
        <v>2.99</v>
      </c>
      <c r="J84" s="106">
        <v>2.93</v>
      </c>
      <c r="K84" s="148">
        <v>1518</v>
      </c>
      <c r="L84" s="105">
        <v>1.86</v>
      </c>
      <c r="M84" s="163">
        <v>23.14287874898981</v>
      </c>
      <c r="N84" s="163">
        <v>83.53400839426908</v>
      </c>
      <c r="O84" s="95">
        <v>1</v>
      </c>
    </row>
    <row r="85" spans="2:15" ht="15" customHeight="1">
      <c r="B85" s="23">
        <v>9</v>
      </c>
      <c r="C85" s="139" t="s">
        <v>350</v>
      </c>
      <c r="D85" s="161" t="s">
        <v>351</v>
      </c>
      <c r="E85" s="23">
        <v>1</v>
      </c>
      <c r="F85" s="146">
        <v>30</v>
      </c>
      <c r="G85" s="146">
        <v>30</v>
      </c>
      <c r="H85" s="23">
        <v>3</v>
      </c>
      <c r="I85" s="95">
        <v>2.99</v>
      </c>
      <c r="J85" s="106">
        <v>2.93</v>
      </c>
      <c r="K85" s="148">
        <v>1518</v>
      </c>
      <c r="L85" s="105">
        <v>1.86</v>
      </c>
      <c r="M85" s="163">
        <v>23.14869121513448</v>
      </c>
      <c r="N85" s="163">
        <v>83.54238176510212</v>
      </c>
      <c r="O85" s="95">
        <v>1</v>
      </c>
    </row>
    <row r="86" spans="2:15" ht="15" customHeight="1">
      <c r="B86" s="23">
        <v>10</v>
      </c>
      <c r="C86" s="139" t="s">
        <v>350</v>
      </c>
      <c r="D86" s="161" t="s">
        <v>352</v>
      </c>
      <c r="E86" s="23">
        <v>1</v>
      </c>
      <c r="F86" s="146">
        <v>30</v>
      </c>
      <c r="G86" s="146">
        <v>30</v>
      </c>
      <c r="H86" s="23">
        <v>3</v>
      </c>
      <c r="I86" s="95">
        <v>2.99</v>
      </c>
      <c r="J86" s="106">
        <v>2.93</v>
      </c>
      <c r="K86" s="148">
        <v>1518</v>
      </c>
      <c r="L86" s="105">
        <v>1.86</v>
      </c>
      <c r="M86" s="162">
        <v>23.14916787644979</v>
      </c>
      <c r="N86" s="162">
        <v>83.5411472148385</v>
      </c>
      <c r="O86" s="95">
        <v>1</v>
      </c>
    </row>
    <row r="87" spans="2:15" ht="15" customHeight="1">
      <c r="B87" s="23">
        <v>11</v>
      </c>
      <c r="C87" s="139" t="s">
        <v>350</v>
      </c>
      <c r="D87" s="161" t="s">
        <v>353</v>
      </c>
      <c r="E87" s="23">
        <v>1</v>
      </c>
      <c r="F87" s="146">
        <v>30</v>
      </c>
      <c r="G87" s="146">
        <v>30</v>
      </c>
      <c r="H87" s="23">
        <v>3</v>
      </c>
      <c r="I87" s="95">
        <v>2.99</v>
      </c>
      <c r="J87" s="106">
        <v>2.93</v>
      </c>
      <c r="K87" s="148">
        <v>1518</v>
      </c>
      <c r="L87" s="105">
        <v>1.86</v>
      </c>
      <c r="M87" s="163">
        <v>23.14785830167944</v>
      </c>
      <c r="N87" s="163">
        <v>83.54146849063913</v>
      </c>
      <c r="O87" s="95">
        <v>1</v>
      </c>
    </row>
    <row r="88" spans="2:15" ht="15" customHeight="1">
      <c r="B88" s="23">
        <v>12</v>
      </c>
      <c r="C88" s="139" t="s">
        <v>350</v>
      </c>
      <c r="D88" s="161" t="s">
        <v>354</v>
      </c>
      <c r="E88" s="23">
        <v>1</v>
      </c>
      <c r="F88" s="146">
        <v>30</v>
      </c>
      <c r="G88" s="146">
        <v>30</v>
      </c>
      <c r="H88" s="23">
        <v>3</v>
      </c>
      <c r="I88" s="95">
        <v>2.99</v>
      </c>
      <c r="J88" s="106">
        <v>2.93</v>
      </c>
      <c r="K88" s="148">
        <v>1518</v>
      </c>
      <c r="L88" s="105">
        <v>1.86</v>
      </c>
      <c r="M88" s="162">
        <v>23.14873225992774</v>
      </c>
      <c r="N88" s="162">
        <v>83.53997552309912</v>
      </c>
      <c r="O88" s="95">
        <v>1</v>
      </c>
    </row>
    <row r="89" spans="2:15" ht="15" customHeight="1">
      <c r="B89" s="23">
        <v>13</v>
      </c>
      <c r="C89" s="139" t="s">
        <v>350</v>
      </c>
      <c r="D89" s="161" t="s">
        <v>355</v>
      </c>
      <c r="E89" s="23">
        <v>1</v>
      </c>
      <c r="F89" s="146">
        <v>30</v>
      </c>
      <c r="G89" s="146">
        <v>30</v>
      </c>
      <c r="H89" s="23">
        <v>3</v>
      </c>
      <c r="I89" s="95">
        <v>2.99</v>
      </c>
      <c r="J89" s="106">
        <v>2.93</v>
      </c>
      <c r="K89" s="148">
        <v>1518</v>
      </c>
      <c r="L89" s="105">
        <v>1.86</v>
      </c>
      <c r="M89" s="163">
        <v>23.14853365159948</v>
      </c>
      <c r="N89" s="163">
        <v>83.5372565166746</v>
      </c>
      <c r="O89" s="95">
        <v>1</v>
      </c>
    </row>
    <row r="90" spans="2:15" ht="15" customHeight="1">
      <c r="B90" s="23">
        <v>14</v>
      </c>
      <c r="C90" s="139" t="s">
        <v>350</v>
      </c>
      <c r="D90" s="161" t="s">
        <v>356</v>
      </c>
      <c r="E90" s="23">
        <v>1</v>
      </c>
      <c r="F90" s="146">
        <v>30</v>
      </c>
      <c r="G90" s="146">
        <v>30</v>
      </c>
      <c r="H90" s="23">
        <v>3</v>
      </c>
      <c r="I90" s="95">
        <v>2.99</v>
      </c>
      <c r="J90" s="106">
        <v>2.93</v>
      </c>
      <c r="K90" s="148">
        <v>1518</v>
      </c>
      <c r="L90" s="105">
        <v>1.86</v>
      </c>
      <c r="M90" s="162">
        <v>23.14908405063436</v>
      </c>
      <c r="N90" s="162">
        <v>83.53517074399167</v>
      </c>
      <c r="O90" s="95">
        <v>1</v>
      </c>
    </row>
    <row r="91" spans="2:15" ht="15" customHeight="1">
      <c r="B91" s="23">
        <v>15</v>
      </c>
      <c r="C91" s="139" t="s">
        <v>350</v>
      </c>
      <c r="D91" s="161" t="s">
        <v>357</v>
      </c>
      <c r="E91" s="23">
        <v>1</v>
      </c>
      <c r="F91" s="146">
        <v>30</v>
      </c>
      <c r="G91" s="146">
        <v>30</v>
      </c>
      <c r="H91" s="23">
        <v>3</v>
      </c>
      <c r="I91" s="95">
        <v>2.99</v>
      </c>
      <c r="J91" s="106">
        <v>2.93</v>
      </c>
      <c r="K91" s="148">
        <v>1518</v>
      </c>
      <c r="L91" s="105">
        <v>1.86</v>
      </c>
      <c r="M91" s="163">
        <v>23.15248979516871</v>
      </c>
      <c r="N91" s="163">
        <v>83.54228108278718</v>
      </c>
      <c r="O91" s="95">
        <v>1</v>
      </c>
    </row>
    <row r="92" spans="2:15" ht="15" customHeight="1">
      <c r="B92" s="23">
        <v>16</v>
      </c>
      <c r="C92" s="139" t="s">
        <v>350</v>
      </c>
      <c r="D92" s="161" t="s">
        <v>358</v>
      </c>
      <c r="E92" s="23">
        <v>1</v>
      </c>
      <c r="F92" s="146">
        <v>30</v>
      </c>
      <c r="G92" s="146">
        <v>30</v>
      </c>
      <c r="H92" s="23">
        <v>3</v>
      </c>
      <c r="I92" s="95">
        <v>2.99</v>
      </c>
      <c r="J92" s="106">
        <v>2.93</v>
      </c>
      <c r="K92" s="148">
        <v>1518</v>
      </c>
      <c r="L92" s="105">
        <v>1.86</v>
      </c>
      <c r="M92" s="162">
        <v>23.15261706467698</v>
      </c>
      <c r="N92" s="162">
        <v>83.53997277769209</v>
      </c>
      <c r="O92" s="95">
        <v>1</v>
      </c>
    </row>
    <row r="93" spans="2:15" ht="15" customHeight="1">
      <c r="B93" s="23">
        <v>17</v>
      </c>
      <c r="C93" s="139" t="s">
        <v>350</v>
      </c>
      <c r="D93" s="161" t="s">
        <v>359</v>
      </c>
      <c r="E93" s="23">
        <v>1</v>
      </c>
      <c r="F93" s="146">
        <v>30</v>
      </c>
      <c r="G93" s="146">
        <v>30</v>
      </c>
      <c r="H93" s="23">
        <v>3</v>
      </c>
      <c r="I93" s="95">
        <v>2.99</v>
      </c>
      <c r="J93" s="106">
        <v>2.93</v>
      </c>
      <c r="K93" s="148">
        <v>1518</v>
      </c>
      <c r="L93" s="105">
        <v>1.86</v>
      </c>
      <c r="M93" s="163">
        <v>23.15360505637667</v>
      </c>
      <c r="N93" s="163">
        <v>83.53804070644418</v>
      </c>
      <c r="O93" s="95">
        <v>1</v>
      </c>
    </row>
    <row r="94" spans="2:15" ht="15" customHeight="1">
      <c r="B94" s="23">
        <v>18</v>
      </c>
      <c r="C94" s="139" t="s">
        <v>350</v>
      </c>
      <c r="D94" s="161" t="s">
        <v>360</v>
      </c>
      <c r="E94" s="23">
        <v>1</v>
      </c>
      <c r="F94" s="146">
        <v>30</v>
      </c>
      <c r="G94" s="146">
        <v>30</v>
      </c>
      <c r="H94" s="23">
        <v>3</v>
      </c>
      <c r="I94" s="95">
        <v>2.99</v>
      </c>
      <c r="J94" s="106">
        <v>2.93</v>
      </c>
      <c r="K94" s="148">
        <v>1518</v>
      </c>
      <c r="L94" s="105">
        <v>1.86</v>
      </c>
      <c r="M94" s="162">
        <v>23.15143602190654</v>
      </c>
      <c r="N94" s="162">
        <v>83.53974574695732</v>
      </c>
      <c r="O94" s="95">
        <v>1</v>
      </c>
    </row>
    <row r="95" spans="2:15" ht="15" customHeight="1">
      <c r="B95" s="23">
        <v>19</v>
      </c>
      <c r="C95" s="139" t="s">
        <v>350</v>
      </c>
      <c r="D95" s="161" t="s">
        <v>361</v>
      </c>
      <c r="E95" s="23">
        <v>1</v>
      </c>
      <c r="F95" s="146">
        <v>30</v>
      </c>
      <c r="G95" s="146">
        <v>30</v>
      </c>
      <c r="H95" s="23">
        <v>3</v>
      </c>
      <c r="I95" s="95">
        <v>2.99</v>
      </c>
      <c r="J95" s="106">
        <v>2.93</v>
      </c>
      <c r="K95" s="148">
        <v>1518</v>
      </c>
      <c r="L95" s="105">
        <v>1.86</v>
      </c>
      <c r="M95" s="163">
        <v>23.15203571522888</v>
      </c>
      <c r="N95" s="163">
        <v>83.53529424711243</v>
      </c>
      <c r="O95" s="95">
        <v>1</v>
      </c>
    </row>
    <row r="96" spans="2:15" ht="15" customHeight="1">
      <c r="B96" s="23">
        <v>20</v>
      </c>
      <c r="C96" s="139" t="s">
        <v>350</v>
      </c>
      <c r="D96" s="161" t="s">
        <v>362</v>
      </c>
      <c r="E96" s="23">
        <v>1</v>
      </c>
      <c r="F96" s="146">
        <v>30</v>
      </c>
      <c r="G96" s="146">
        <v>30</v>
      </c>
      <c r="H96" s="23">
        <v>3</v>
      </c>
      <c r="I96" s="95">
        <v>2.99</v>
      </c>
      <c r="J96" s="106">
        <v>2.93</v>
      </c>
      <c r="K96" s="148">
        <v>1518</v>
      </c>
      <c r="L96" s="105">
        <v>1.86</v>
      </c>
      <c r="M96" s="162">
        <v>23.1454720413261</v>
      </c>
      <c r="N96" s="162">
        <v>83.53942524616467</v>
      </c>
      <c r="O96" s="95">
        <v>1</v>
      </c>
    </row>
    <row r="97" spans="2:15" ht="15" customHeight="1">
      <c r="B97" s="23">
        <v>21</v>
      </c>
      <c r="C97" s="139" t="s">
        <v>350</v>
      </c>
      <c r="D97" s="161" t="s">
        <v>363</v>
      </c>
      <c r="E97" s="23">
        <v>1</v>
      </c>
      <c r="F97" s="146">
        <v>30</v>
      </c>
      <c r="G97" s="146">
        <v>30</v>
      </c>
      <c r="H97" s="23">
        <v>3</v>
      </c>
      <c r="I97" s="95">
        <v>2.99</v>
      </c>
      <c r="J97" s="106">
        <v>2.93</v>
      </c>
      <c r="K97" s="148">
        <v>1518</v>
      </c>
      <c r="L97" s="105">
        <v>1.86</v>
      </c>
      <c r="M97" s="163">
        <v>23.14404514665112</v>
      </c>
      <c r="N97" s="163">
        <v>83.53905123914684</v>
      </c>
      <c r="O97" s="95">
        <v>1</v>
      </c>
    </row>
    <row r="98" spans="2:15" ht="15" customHeight="1">
      <c r="B98" s="23">
        <v>22</v>
      </c>
      <c r="C98" s="139" t="s">
        <v>350</v>
      </c>
      <c r="D98" s="161" t="s">
        <v>364</v>
      </c>
      <c r="E98" s="23">
        <v>1</v>
      </c>
      <c r="F98" s="146">
        <v>30</v>
      </c>
      <c r="G98" s="146">
        <v>30</v>
      </c>
      <c r="H98" s="23">
        <v>3</v>
      </c>
      <c r="I98" s="95">
        <v>2.99</v>
      </c>
      <c r="J98" s="106">
        <v>2.93</v>
      </c>
      <c r="K98" s="148">
        <v>1518</v>
      </c>
      <c r="L98" s="105">
        <v>1.86</v>
      </c>
      <c r="M98" s="162">
        <v>23.1459670351044</v>
      </c>
      <c r="N98" s="162">
        <v>83.5336736349509</v>
      </c>
      <c r="O98" s="95">
        <v>1</v>
      </c>
    </row>
    <row r="99" spans="2:15" ht="15" customHeight="1">
      <c r="B99" s="23">
        <v>23</v>
      </c>
      <c r="C99" s="139" t="s">
        <v>350</v>
      </c>
      <c r="D99" s="161" t="s">
        <v>365</v>
      </c>
      <c r="E99" s="23">
        <v>1</v>
      </c>
      <c r="F99" s="146">
        <v>30</v>
      </c>
      <c r="G99" s="146">
        <v>30</v>
      </c>
      <c r="H99" s="23">
        <v>3</v>
      </c>
      <c r="I99" s="95">
        <v>2.99</v>
      </c>
      <c r="J99" s="106">
        <v>2.93</v>
      </c>
      <c r="K99" s="148">
        <v>1518</v>
      </c>
      <c r="L99" s="105">
        <v>1.86</v>
      </c>
      <c r="M99" s="163">
        <v>23.14728486846579</v>
      </c>
      <c r="N99" s="163">
        <v>83.52922649498652</v>
      </c>
      <c r="O99" s="95">
        <v>1</v>
      </c>
    </row>
    <row r="100" spans="2:15" ht="15" customHeight="1">
      <c r="B100" s="23">
        <v>24</v>
      </c>
      <c r="C100" s="139" t="s">
        <v>350</v>
      </c>
      <c r="D100" s="161" t="s">
        <v>366</v>
      </c>
      <c r="E100" s="23">
        <v>1</v>
      </c>
      <c r="F100" s="146">
        <v>30</v>
      </c>
      <c r="G100" s="146">
        <v>30</v>
      </c>
      <c r="H100" s="23">
        <v>3</v>
      </c>
      <c r="I100" s="95">
        <v>2.99</v>
      </c>
      <c r="J100" s="106">
        <v>2.93</v>
      </c>
      <c r="K100" s="148">
        <v>1518</v>
      </c>
      <c r="L100" s="105">
        <v>1.86</v>
      </c>
      <c r="M100" s="162">
        <v>23.14728486846579</v>
      </c>
      <c r="N100" s="162">
        <v>83.52922649498652</v>
      </c>
      <c r="O100" s="95">
        <v>1</v>
      </c>
    </row>
    <row r="101" spans="2:15" ht="15" customHeight="1">
      <c r="B101" s="23">
        <v>25</v>
      </c>
      <c r="C101" s="139" t="s">
        <v>350</v>
      </c>
      <c r="D101" s="161" t="s">
        <v>367</v>
      </c>
      <c r="E101" s="23">
        <v>1</v>
      </c>
      <c r="F101" s="146">
        <v>30</v>
      </c>
      <c r="G101" s="146">
        <v>30</v>
      </c>
      <c r="H101" s="23">
        <v>3</v>
      </c>
      <c r="I101" s="95">
        <v>2.99</v>
      </c>
      <c r="J101" s="106">
        <v>2.93</v>
      </c>
      <c r="K101" s="148">
        <v>1518</v>
      </c>
      <c r="L101" s="105">
        <v>1.86</v>
      </c>
      <c r="M101" s="163">
        <v>23.146885424279</v>
      </c>
      <c r="N101" s="163">
        <v>83.53002442375356</v>
      </c>
      <c r="O101" s="95">
        <v>1</v>
      </c>
    </row>
    <row r="102" spans="2:15" ht="15" customHeight="1">
      <c r="B102" s="23">
        <v>26</v>
      </c>
      <c r="C102" s="139" t="s">
        <v>350</v>
      </c>
      <c r="D102" s="161" t="s">
        <v>346</v>
      </c>
      <c r="E102" s="23">
        <v>1</v>
      </c>
      <c r="F102" s="146">
        <v>30</v>
      </c>
      <c r="G102" s="146">
        <v>30</v>
      </c>
      <c r="H102" s="23">
        <v>3</v>
      </c>
      <c r="I102" s="95">
        <v>2.99</v>
      </c>
      <c r="J102" s="106">
        <v>2.93</v>
      </c>
      <c r="K102" s="148">
        <v>1518</v>
      </c>
      <c r="L102" s="105">
        <v>1.86</v>
      </c>
      <c r="M102" s="162">
        <v>23.1444284514881</v>
      </c>
      <c r="N102" s="162">
        <v>83.55589711570036</v>
      </c>
      <c r="O102" s="95">
        <v>1</v>
      </c>
    </row>
    <row r="103" spans="2:15" ht="15" customHeight="1">
      <c r="B103" s="23">
        <v>27</v>
      </c>
      <c r="C103" s="139" t="s">
        <v>350</v>
      </c>
      <c r="D103" s="161" t="s">
        <v>368</v>
      </c>
      <c r="E103" s="23">
        <v>1</v>
      </c>
      <c r="F103" s="146">
        <v>30</v>
      </c>
      <c r="G103" s="146">
        <v>30</v>
      </c>
      <c r="H103" s="23">
        <v>3</v>
      </c>
      <c r="I103" s="95">
        <v>2.99</v>
      </c>
      <c r="J103" s="106">
        <v>2.93</v>
      </c>
      <c r="K103" s="148">
        <v>1518</v>
      </c>
      <c r="L103" s="105">
        <v>1.86</v>
      </c>
      <c r="M103" s="163">
        <v>23.14274393456222</v>
      </c>
      <c r="N103" s="163">
        <v>83.55697168005864</v>
      </c>
      <c r="O103" s="95">
        <v>1</v>
      </c>
    </row>
    <row r="104" spans="2:15" ht="15" customHeight="1">
      <c r="B104" s="23">
        <v>28</v>
      </c>
      <c r="C104" s="139" t="s">
        <v>189</v>
      </c>
      <c r="D104" s="161" t="s">
        <v>342</v>
      </c>
      <c r="E104" s="23">
        <v>1</v>
      </c>
      <c r="F104" s="23">
        <v>20</v>
      </c>
      <c r="G104" s="23">
        <v>20</v>
      </c>
      <c r="H104" s="23">
        <v>0.5</v>
      </c>
      <c r="I104" s="106">
        <v>0.15</v>
      </c>
      <c r="J104" s="106">
        <v>0.15</v>
      </c>
      <c r="K104" s="148">
        <v>77.720207253886</v>
      </c>
      <c r="L104" s="105">
        <v>0.04</v>
      </c>
      <c r="M104" s="162">
        <v>23.13378031053123</v>
      </c>
      <c r="N104" s="162">
        <v>83.53386530012273</v>
      </c>
      <c r="O104" s="95">
        <v>1</v>
      </c>
    </row>
    <row r="105" spans="2:15" ht="15" customHeight="1">
      <c r="B105" s="23">
        <v>29</v>
      </c>
      <c r="C105" s="139" t="s">
        <v>189</v>
      </c>
      <c r="D105" s="161" t="s">
        <v>343</v>
      </c>
      <c r="E105" s="23">
        <v>1</v>
      </c>
      <c r="F105" s="23">
        <v>20</v>
      </c>
      <c r="G105" s="23">
        <v>20</v>
      </c>
      <c r="H105" s="23">
        <v>0.5</v>
      </c>
      <c r="I105" s="106">
        <v>0.15</v>
      </c>
      <c r="J105" s="106">
        <v>0.15</v>
      </c>
      <c r="K105" s="148">
        <v>77.720207253886</v>
      </c>
      <c r="L105" s="105">
        <v>0.04</v>
      </c>
      <c r="M105" s="163">
        <v>23.13416395659083</v>
      </c>
      <c r="N105" s="163">
        <v>83.53312598702706</v>
      </c>
      <c r="O105" s="95">
        <v>1</v>
      </c>
    </row>
    <row r="106" spans="2:15" ht="15" customHeight="1">
      <c r="B106" s="23">
        <v>30</v>
      </c>
      <c r="C106" s="139" t="s">
        <v>189</v>
      </c>
      <c r="D106" s="161" t="s">
        <v>344</v>
      </c>
      <c r="E106" s="23">
        <v>1</v>
      </c>
      <c r="F106" s="23">
        <v>20</v>
      </c>
      <c r="G106" s="23">
        <v>20</v>
      </c>
      <c r="H106" s="23">
        <v>0.5</v>
      </c>
      <c r="I106" s="106">
        <v>0.15</v>
      </c>
      <c r="J106" s="106">
        <v>0.15</v>
      </c>
      <c r="K106" s="148">
        <v>77.720207253886</v>
      </c>
      <c r="L106" s="105">
        <v>0.04</v>
      </c>
      <c r="M106" s="162">
        <v>23.13227486290312</v>
      </c>
      <c r="N106" s="162">
        <v>83.53190868751228</v>
      </c>
      <c r="O106" s="95">
        <v>1</v>
      </c>
    </row>
    <row r="107" spans="2:15" ht="15" customHeight="1">
      <c r="B107" s="23">
        <v>31</v>
      </c>
      <c r="C107" s="139" t="s">
        <v>189</v>
      </c>
      <c r="D107" s="161" t="s">
        <v>345</v>
      </c>
      <c r="E107" s="23">
        <v>1</v>
      </c>
      <c r="F107" s="23">
        <v>20</v>
      </c>
      <c r="G107" s="23">
        <v>20</v>
      </c>
      <c r="H107" s="23">
        <v>0.5</v>
      </c>
      <c r="I107" s="106">
        <v>0.15</v>
      </c>
      <c r="J107" s="106">
        <v>0.15</v>
      </c>
      <c r="K107" s="148">
        <v>77.720207253886</v>
      </c>
      <c r="L107" s="105">
        <v>0.04</v>
      </c>
      <c r="M107" s="163">
        <v>23.13473107962716</v>
      </c>
      <c r="N107" s="163">
        <v>83.5308245115679</v>
      </c>
      <c r="O107" s="95">
        <v>1</v>
      </c>
    </row>
    <row r="108" spans="2:15" ht="15" customHeight="1">
      <c r="B108" s="23">
        <v>32</v>
      </c>
      <c r="C108" s="139" t="s">
        <v>189</v>
      </c>
      <c r="D108" s="161" t="s">
        <v>346</v>
      </c>
      <c r="E108" s="23">
        <v>1</v>
      </c>
      <c r="F108" s="23">
        <v>20</v>
      </c>
      <c r="G108" s="23">
        <v>20</v>
      </c>
      <c r="H108" s="23">
        <v>0.5</v>
      </c>
      <c r="I108" s="106">
        <v>0.15</v>
      </c>
      <c r="J108" s="106">
        <v>0.15</v>
      </c>
      <c r="K108" s="148">
        <v>77.720207253886</v>
      </c>
      <c r="L108" s="105">
        <v>0.04</v>
      </c>
      <c r="M108" s="162">
        <v>23.13618996584063</v>
      </c>
      <c r="N108" s="162">
        <v>83.52945308148995</v>
      </c>
      <c r="O108" s="95">
        <v>1</v>
      </c>
    </row>
    <row r="109" spans="2:15" ht="15" customHeight="1">
      <c r="B109" s="23">
        <v>33</v>
      </c>
      <c r="C109" s="139" t="s">
        <v>189</v>
      </c>
      <c r="D109" s="161" t="s">
        <v>347</v>
      </c>
      <c r="E109" s="23">
        <v>1</v>
      </c>
      <c r="F109" s="23">
        <v>20</v>
      </c>
      <c r="G109" s="23">
        <v>20</v>
      </c>
      <c r="H109" s="23">
        <v>0.5</v>
      </c>
      <c r="I109" s="106">
        <v>0.15</v>
      </c>
      <c r="J109" s="106">
        <v>0.15</v>
      </c>
      <c r="K109" s="148">
        <v>77.720207253886</v>
      </c>
      <c r="L109" s="105">
        <v>0.04</v>
      </c>
      <c r="M109" s="163">
        <v>23.13537717974287</v>
      </c>
      <c r="N109" s="163">
        <v>83.52865079845736</v>
      </c>
      <c r="O109" s="95">
        <v>1</v>
      </c>
    </row>
    <row r="110" spans="2:15" ht="15" customHeight="1">
      <c r="B110" s="23">
        <v>34</v>
      </c>
      <c r="C110" s="139" t="s">
        <v>189</v>
      </c>
      <c r="D110" s="161" t="s">
        <v>348</v>
      </c>
      <c r="E110" s="23">
        <v>1</v>
      </c>
      <c r="F110" s="23">
        <v>20</v>
      </c>
      <c r="G110" s="23">
        <v>20</v>
      </c>
      <c r="H110" s="23">
        <v>0.5</v>
      </c>
      <c r="I110" s="106">
        <v>0.15</v>
      </c>
      <c r="J110" s="106">
        <v>0.15</v>
      </c>
      <c r="K110" s="148">
        <v>77.720207253886</v>
      </c>
      <c r="L110" s="105">
        <v>0.04</v>
      </c>
      <c r="M110" s="162">
        <v>23.13537717974287</v>
      </c>
      <c r="N110" s="162">
        <v>83.52865079845736</v>
      </c>
      <c r="O110" s="95">
        <v>1</v>
      </c>
    </row>
    <row r="111" spans="2:15" ht="15" customHeight="1">
      <c r="B111" s="23">
        <v>35</v>
      </c>
      <c r="C111" s="139" t="s">
        <v>189</v>
      </c>
      <c r="D111" s="161" t="s">
        <v>349</v>
      </c>
      <c r="E111" s="23">
        <v>1</v>
      </c>
      <c r="F111" s="23">
        <v>20</v>
      </c>
      <c r="G111" s="23">
        <v>20</v>
      </c>
      <c r="H111" s="23">
        <v>0.5</v>
      </c>
      <c r="I111" s="106">
        <v>0.15</v>
      </c>
      <c r="J111" s="106">
        <v>0.15</v>
      </c>
      <c r="K111" s="148">
        <v>77.720207253886</v>
      </c>
      <c r="L111" s="105">
        <v>0.04</v>
      </c>
      <c r="M111" s="163">
        <v>23.13602975763159</v>
      </c>
      <c r="N111" s="163">
        <v>83.52824659449489</v>
      </c>
      <c r="O111" s="95">
        <v>1</v>
      </c>
    </row>
    <row r="112" spans="2:15" ht="15" customHeight="1">
      <c r="B112" s="23">
        <v>36</v>
      </c>
      <c r="C112" s="139" t="s">
        <v>189</v>
      </c>
      <c r="D112" s="161" t="s">
        <v>369</v>
      </c>
      <c r="E112" s="23">
        <v>1</v>
      </c>
      <c r="F112" s="23">
        <v>20</v>
      </c>
      <c r="G112" s="23">
        <v>20</v>
      </c>
      <c r="H112" s="23">
        <v>0.5</v>
      </c>
      <c r="I112" s="106">
        <v>0.15</v>
      </c>
      <c r="J112" s="106">
        <v>0.15</v>
      </c>
      <c r="K112" s="148">
        <v>77.720207253886</v>
      </c>
      <c r="L112" s="105">
        <v>0.04</v>
      </c>
      <c r="M112" s="162">
        <v>23.14514362660416</v>
      </c>
      <c r="N112" s="162">
        <v>83.55775696474254</v>
      </c>
      <c r="O112" s="95">
        <v>1</v>
      </c>
    </row>
    <row r="113" spans="2:15" ht="15" customHeight="1">
      <c r="B113" s="23">
        <v>37</v>
      </c>
      <c r="C113" s="139" t="s">
        <v>189</v>
      </c>
      <c r="D113" s="161" t="s">
        <v>370</v>
      </c>
      <c r="E113" s="23">
        <v>1</v>
      </c>
      <c r="F113" s="23">
        <v>20</v>
      </c>
      <c r="G113" s="23">
        <v>20</v>
      </c>
      <c r="H113" s="23">
        <v>0.5</v>
      </c>
      <c r="I113" s="106">
        <v>0.15</v>
      </c>
      <c r="J113" s="106">
        <v>0.15</v>
      </c>
      <c r="K113" s="148">
        <v>77.720207253886</v>
      </c>
      <c r="L113" s="105">
        <v>0.04</v>
      </c>
      <c r="M113" s="163">
        <v>23.14514362660416</v>
      </c>
      <c r="N113" s="163">
        <v>83.55775696474254</v>
      </c>
      <c r="O113" s="95">
        <v>1</v>
      </c>
    </row>
    <row r="114" spans="2:15" ht="15" customHeight="1">
      <c r="B114" s="23">
        <v>38</v>
      </c>
      <c r="C114" s="139" t="s">
        <v>189</v>
      </c>
      <c r="D114" s="161" t="s">
        <v>371</v>
      </c>
      <c r="E114" s="23">
        <v>1</v>
      </c>
      <c r="F114" s="23">
        <v>20</v>
      </c>
      <c r="G114" s="23">
        <v>20</v>
      </c>
      <c r="H114" s="23">
        <v>0.5</v>
      </c>
      <c r="I114" s="106">
        <v>0.15</v>
      </c>
      <c r="J114" s="106">
        <v>0.15</v>
      </c>
      <c r="K114" s="148">
        <v>77.720207253886</v>
      </c>
      <c r="L114" s="105">
        <v>0.04</v>
      </c>
      <c r="M114" s="162">
        <v>23.14338821844776</v>
      </c>
      <c r="N114" s="162">
        <v>83.55750525457086</v>
      </c>
      <c r="O114" s="95">
        <v>1</v>
      </c>
    </row>
    <row r="115" spans="2:15" ht="15" customHeight="1">
      <c r="B115" s="23">
        <v>39</v>
      </c>
      <c r="C115" s="139" t="s">
        <v>189</v>
      </c>
      <c r="D115" s="161" t="s">
        <v>372</v>
      </c>
      <c r="E115" s="23">
        <v>1</v>
      </c>
      <c r="F115" s="23">
        <v>20</v>
      </c>
      <c r="G115" s="23">
        <v>20</v>
      </c>
      <c r="H115" s="23">
        <v>0.5</v>
      </c>
      <c r="I115" s="106">
        <v>0.15</v>
      </c>
      <c r="J115" s="106">
        <v>0.15</v>
      </c>
      <c r="K115" s="148">
        <v>77.720207253886</v>
      </c>
      <c r="L115" s="105">
        <v>0.04</v>
      </c>
      <c r="M115" s="163">
        <v>23.14097244686337</v>
      </c>
      <c r="N115" s="163">
        <v>83.55845325194164</v>
      </c>
      <c r="O115" s="95">
        <v>1</v>
      </c>
    </row>
    <row r="116" spans="2:15" ht="15" customHeight="1">
      <c r="B116" s="23">
        <v>40</v>
      </c>
      <c r="C116" s="139" t="s">
        <v>189</v>
      </c>
      <c r="D116" s="161" t="s">
        <v>373</v>
      </c>
      <c r="E116" s="23">
        <v>1</v>
      </c>
      <c r="F116" s="23">
        <v>20</v>
      </c>
      <c r="G116" s="23">
        <v>20</v>
      </c>
      <c r="H116" s="23">
        <v>0.5</v>
      </c>
      <c r="I116" s="106">
        <v>0.15</v>
      </c>
      <c r="J116" s="106">
        <v>0.15</v>
      </c>
      <c r="K116" s="148">
        <v>77.720207253886</v>
      </c>
      <c r="L116" s="105">
        <v>0.04</v>
      </c>
      <c r="M116" s="162">
        <v>23.14020026876812</v>
      </c>
      <c r="N116" s="162">
        <v>83.55753446843693</v>
      </c>
      <c r="O116" s="95">
        <v>1</v>
      </c>
    </row>
    <row r="117" spans="2:15" ht="15" customHeight="1">
      <c r="B117" s="23">
        <v>41</v>
      </c>
      <c r="C117" s="139" t="s">
        <v>189</v>
      </c>
      <c r="D117" s="161" t="s">
        <v>374</v>
      </c>
      <c r="E117" s="23">
        <v>1</v>
      </c>
      <c r="F117" s="23">
        <v>20</v>
      </c>
      <c r="G117" s="23">
        <v>20</v>
      </c>
      <c r="H117" s="23">
        <v>0.5</v>
      </c>
      <c r="I117" s="106">
        <v>0.15</v>
      </c>
      <c r="J117" s="106">
        <v>0.15</v>
      </c>
      <c r="K117" s="148">
        <v>77.720207253886</v>
      </c>
      <c r="L117" s="105">
        <v>0.04</v>
      </c>
      <c r="M117" s="163">
        <v>23.14020026876812</v>
      </c>
      <c r="N117" s="163">
        <v>83.55753446843693</v>
      </c>
      <c r="O117" s="95">
        <v>1</v>
      </c>
    </row>
    <row r="118" spans="2:15" ht="15" customHeight="1">
      <c r="B118" s="23">
        <v>42</v>
      </c>
      <c r="C118" s="139" t="s">
        <v>189</v>
      </c>
      <c r="D118" s="161" t="s">
        <v>375</v>
      </c>
      <c r="E118" s="23">
        <v>1</v>
      </c>
      <c r="F118" s="23">
        <v>20</v>
      </c>
      <c r="G118" s="23">
        <v>20</v>
      </c>
      <c r="H118" s="23">
        <v>0.5</v>
      </c>
      <c r="I118" s="106">
        <v>0.15</v>
      </c>
      <c r="J118" s="106">
        <v>0.15</v>
      </c>
      <c r="K118" s="148">
        <v>77.720207253886</v>
      </c>
      <c r="L118" s="105">
        <v>0.04</v>
      </c>
      <c r="M118" s="162">
        <v>23.13668067828672</v>
      </c>
      <c r="N118" s="162">
        <v>83.5581625866731</v>
      </c>
      <c r="O118" s="95">
        <v>1</v>
      </c>
    </row>
    <row r="119" spans="2:15" ht="15" customHeight="1">
      <c r="B119" s="23">
        <v>43</v>
      </c>
      <c r="C119" s="139" t="s">
        <v>189</v>
      </c>
      <c r="D119" s="161" t="s">
        <v>376</v>
      </c>
      <c r="E119" s="23">
        <v>1</v>
      </c>
      <c r="F119" s="23">
        <v>20</v>
      </c>
      <c r="G119" s="23">
        <v>20</v>
      </c>
      <c r="H119" s="23">
        <v>0.5</v>
      </c>
      <c r="I119" s="106">
        <v>0.15</v>
      </c>
      <c r="J119" s="106">
        <v>0.15</v>
      </c>
      <c r="K119" s="148">
        <v>77.720207253886</v>
      </c>
      <c r="L119" s="105">
        <v>0.04</v>
      </c>
      <c r="M119" s="163">
        <v>23.13668067828672</v>
      </c>
      <c r="N119" s="163">
        <v>83.5581625866731</v>
      </c>
      <c r="O119" s="95">
        <v>1</v>
      </c>
    </row>
    <row r="120" spans="2:15" ht="15" customHeight="1">
      <c r="B120" s="23">
        <v>44</v>
      </c>
      <c r="C120" s="139" t="s">
        <v>189</v>
      </c>
      <c r="D120" s="161" t="s">
        <v>377</v>
      </c>
      <c r="E120" s="23">
        <v>1</v>
      </c>
      <c r="F120" s="23">
        <v>20</v>
      </c>
      <c r="G120" s="23">
        <v>20</v>
      </c>
      <c r="H120" s="23">
        <v>0.5</v>
      </c>
      <c r="I120" s="106">
        <v>0.15</v>
      </c>
      <c r="J120" s="106">
        <v>0.15</v>
      </c>
      <c r="K120" s="148">
        <v>77.720207253886</v>
      </c>
      <c r="L120" s="105">
        <v>0.04</v>
      </c>
      <c r="M120" s="162">
        <v>23.13668067828672</v>
      </c>
      <c r="N120" s="162">
        <v>83.5581625866731</v>
      </c>
      <c r="O120" s="95">
        <v>1</v>
      </c>
    </row>
    <row r="121" spans="2:15" ht="15" customHeight="1">
      <c r="B121" s="23">
        <v>45</v>
      </c>
      <c r="C121" s="139" t="s">
        <v>189</v>
      </c>
      <c r="D121" s="161" t="s">
        <v>378</v>
      </c>
      <c r="E121" s="23">
        <v>1</v>
      </c>
      <c r="F121" s="23">
        <v>20</v>
      </c>
      <c r="G121" s="23">
        <v>20</v>
      </c>
      <c r="H121" s="23">
        <v>0.5</v>
      </c>
      <c r="I121" s="106">
        <v>0.15</v>
      </c>
      <c r="J121" s="106">
        <v>0.15</v>
      </c>
      <c r="K121" s="148">
        <v>77.720207253886</v>
      </c>
      <c r="L121" s="105">
        <v>0.04</v>
      </c>
      <c r="M121" s="163">
        <v>23.13137569213516</v>
      </c>
      <c r="N121" s="163">
        <v>83.55364777970162</v>
      </c>
      <c r="O121" s="95">
        <v>1</v>
      </c>
    </row>
    <row r="122" spans="2:15" ht="15" customHeight="1">
      <c r="B122" s="23">
        <v>46</v>
      </c>
      <c r="C122" s="139" t="s">
        <v>189</v>
      </c>
      <c r="D122" s="161" t="s">
        <v>379</v>
      </c>
      <c r="E122" s="23">
        <v>1</v>
      </c>
      <c r="F122" s="23">
        <v>20</v>
      </c>
      <c r="G122" s="23">
        <v>20</v>
      </c>
      <c r="H122" s="23">
        <v>0.5</v>
      </c>
      <c r="I122" s="106">
        <v>0.15</v>
      </c>
      <c r="J122" s="106">
        <v>0.15</v>
      </c>
      <c r="K122" s="148">
        <v>77.720207253886</v>
      </c>
      <c r="L122" s="105">
        <v>0.04</v>
      </c>
      <c r="M122" s="162">
        <v>23.13137569213516</v>
      </c>
      <c r="N122" s="162">
        <v>83.55364777970162</v>
      </c>
      <c r="O122" s="95">
        <v>1</v>
      </c>
    </row>
    <row r="123" spans="2:15" ht="15" customHeight="1">
      <c r="B123" s="23">
        <v>47</v>
      </c>
      <c r="C123" s="139" t="s">
        <v>189</v>
      </c>
      <c r="D123" s="161" t="s">
        <v>380</v>
      </c>
      <c r="E123" s="23">
        <v>1</v>
      </c>
      <c r="F123" s="23">
        <v>20</v>
      </c>
      <c r="G123" s="23">
        <v>20</v>
      </c>
      <c r="H123" s="23">
        <v>0.5</v>
      </c>
      <c r="I123" s="106">
        <v>0.15</v>
      </c>
      <c r="J123" s="106">
        <v>0.15</v>
      </c>
      <c r="K123" s="148">
        <v>77.720207253886</v>
      </c>
      <c r="L123" s="105">
        <v>0.04</v>
      </c>
      <c r="M123" s="163">
        <v>23.13137569213516</v>
      </c>
      <c r="N123" s="163">
        <v>83.55364777970162</v>
      </c>
      <c r="O123" s="95">
        <v>1</v>
      </c>
    </row>
    <row r="124" spans="2:15" ht="15" customHeight="1">
      <c r="B124" s="23">
        <v>48</v>
      </c>
      <c r="C124" s="139" t="s">
        <v>189</v>
      </c>
      <c r="D124" s="161" t="s">
        <v>381</v>
      </c>
      <c r="E124" s="23">
        <v>1</v>
      </c>
      <c r="F124" s="23">
        <v>20</v>
      </c>
      <c r="G124" s="23">
        <v>20</v>
      </c>
      <c r="H124" s="23">
        <v>0.5</v>
      </c>
      <c r="I124" s="106">
        <v>0.15</v>
      </c>
      <c r="J124" s="106">
        <v>0.15</v>
      </c>
      <c r="K124" s="148">
        <v>77.720207253886</v>
      </c>
      <c r="L124" s="105">
        <v>0.04</v>
      </c>
      <c r="M124" s="162">
        <v>23.14395977740638</v>
      </c>
      <c r="N124" s="162">
        <v>83.5531662873601</v>
      </c>
      <c r="O124" s="95">
        <v>1</v>
      </c>
    </row>
    <row r="125" spans="2:15" ht="15" customHeight="1">
      <c r="B125" s="23">
        <v>49</v>
      </c>
      <c r="C125" s="139" t="s">
        <v>189</v>
      </c>
      <c r="D125" s="161" t="s">
        <v>382</v>
      </c>
      <c r="E125" s="23">
        <v>1</v>
      </c>
      <c r="F125" s="23">
        <v>20</v>
      </c>
      <c r="G125" s="23">
        <v>20</v>
      </c>
      <c r="H125" s="23">
        <v>0.5</v>
      </c>
      <c r="I125" s="106">
        <v>0.15</v>
      </c>
      <c r="J125" s="106">
        <v>0.15</v>
      </c>
      <c r="K125" s="148">
        <v>77.720207253886</v>
      </c>
      <c r="L125" s="105">
        <v>0.04</v>
      </c>
      <c r="M125" s="163">
        <v>23.14130574999815</v>
      </c>
      <c r="N125" s="163">
        <v>83.55882020293762</v>
      </c>
      <c r="O125" s="95">
        <v>1</v>
      </c>
    </row>
    <row r="126" spans="2:15" ht="15" customHeight="1">
      <c r="B126" s="23">
        <v>50</v>
      </c>
      <c r="C126" s="139" t="s">
        <v>189</v>
      </c>
      <c r="D126" s="161" t="s">
        <v>383</v>
      </c>
      <c r="E126" s="23">
        <v>1</v>
      </c>
      <c r="F126" s="23">
        <v>20</v>
      </c>
      <c r="G126" s="23">
        <v>20</v>
      </c>
      <c r="H126" s="23">
        <v>0.5</v>
      </c>
      <c r="I126" s="106">
        <v>0.15</v>
      </c>
      <c r="J126" s="106">
        <v>0.15</v>
      </c>
      <c r="K126" s="148">
        <v>77.720207253886</v>
      </c>
      <c r="L126" s="105">
        <v>0.04</v>
      </c>
      <c r="M126" s="162">
        <v>23.14898073014806</v>
      </c>
      <c r="N126" s="162">
        <v>83.54343413363804</v>
      </c>
      <c r="O126" s="95">
        <v>1</v>
      </c>
    </row>
    <row r="127" spans="2:15" ht="15" customHeight="1">
      <c r="B127" s="23">
        <v>51</v>
      </c>
      <c r="C127" s="139" t="s">
        <v>189</v>
      </c>
      <c r="D127" s="161" t="s">
        <v>384</v>
      </c>
      <c r="E127" s="23">
        <v>1</v>
      </c>
      <c r="F127" s="23">
        <v>20</v>
      </c>
      <c r="G127" s="23">
        <v>20</v>
      </c>
      <c r="H127" s="23">
        <v>0.5</v>
      </c>
      <c r="I127" s="106">
        <v>0.15</v>
      </c>
      <c r="J127" s="106">
        <v>0.15</v>
      </c>
      <c r="K127" s="148">
        <v>77.720207253886</v>
      </c>
      <c r="L127" s="105">
        <v>0.04</v>
      </c>
      <c r="M127" s="163">
        <v>23.14951462493701</v>
      </c>
      <c r="N127" s="163">
        <v>83.54350109327315</v>
      </c>
      <c r="O127" s="95">
        <v>1</v>
      </c>
    </row>
    <row r="128" spans="2:15" ht="15" customHeight="1">
      <c r="B128" s="23">
        <v>52</v>
      </c>
      <c r="C128" s="139" t="s">
        <v>189</v>
      </c>
      <c r="D128" s="161" t="s">
        <v>385</v>
      </c>
      <c r="E128" s="23">
        <v>1</v>
      </c>
      <c r="F128" s="23">
        <v>20</v>
      </c>
      <c r="G128" s="23">
        <v>20</v>
      </c>
      <c r="H128" s="23">
        <v>0.5</v>
      </c>
      <c r="I128" s="106">
        <v>0.15</v>
      </c>
      <c r="J128" s="106">
        <v>0.15</v>
      </c>
      <c r="K128" s="148">
        <v>77.720207253886</v>
      </c>
      <c r="L128" s="105">
        <v>0.04</v>
      </c>
      <c r="M128" s="162">
        <v>23.14951462493701</v>
      </c>
      <c r="N128" s="162">
        <v>83.54350109327315</v>
      </c>
      <c r="O128" s="95">
        <v>1</v>
      </c>
    </row>
    <row r="129" spans="2:15" ht="15" customHeight="1">
      <c r="B129" s="23">
        <v>53</v>
      </c>
      <c r="C129" s="139" t="s">
        <v>189</v>
      </c>
      <c r="D129" s="161" t="s">
        <v>386</v>
      </c>
      <c r="E129" s="23">
        <v>1</v>
      </c>
      <c r="F129" s="23">
        <v>20</v>
      </c>
      <c r="G129" s="23">
        <v>20</v>
      </c>
      <c r="H129" s="23">
        <v>0.5</v>
      </c>
      <c r="I129" s="106">
        <v>0.15</v>
      </c>
      <c r="J129" s="106">
        <v>0.15</v>
      </c>
      <c r="K129" s="148">
        <v>77.720207253886</v>
      </c>
      <c r="L129" s="105">
        <v>0.04</v>
      </c>
      <c r="M129" s="163">
        <v>23.15340422858509</v>
      </c>
      <c r="N129" s="163">
        <v>83.54339786471355</v>
      </c>
      <c r="O129" s="95">
        <v>1</v>
      </c>
    </row>
    <row r="130" spans="2:15" ht="15" customHeight="1">
      <c r="B130" s="23">
        <v>54</v>
      </c>
      <c r="C130" s="139" t="s">
        <v>189</v>
      </c>
      <c r="D130" s="161" t="s">
        <v>387</v>
      </c>
      <c r="E130" s="23">
        <v>1</v>
      </c>
      <c r="F130" s="23">
        <v>20</v>
      </c>
      <c r="G130" s="23">
        <v>20</v>
      </c>
      <c r="H130" s="23">
        <v>0.5</v>
      </c>
      <c r="I130" s="106">
        <v>0.15</v>
      </c>
      <c r="J130" s="106">
        <v>0.15</v>
      </c>
      <c r="K130" s="148">
        <v>77.720207253886</v>
      </c>
      <c r="L130" s="105">
        <v>0.04</v>
      </c>
      <c r="M130" s="162">
        <v>23.15340422858509</v>
      </c>
      <c r="N130" s="162">
        <v>83.54339786471355</v>
      </c>
      <c r="O130" s="95">
        <v>1</v>
      </c>
    </row>
    <row r="131" spans="2:15" ht="15" customHeight="1">
      <c r="B131" s="23">
        <v>55</v>
      </c>
      <c r="C131" s="139" t="s">
        <v>189</v>
      </c>
      <c r="D131" s="161" t="s">
        <v>388</v>
      </c>
      <c r="E131" s="23">
        <v>1</v>
      </c>
      <c r="F131" s="23">
        <v>20</v>
      </c>
      <c r="G131" s="23">
        <v>20</v>
      </c>
      <c r="H131" s="23">
        <v>0.5</v>
      </c>
      <c r="I131" s="106">
        <v>0.15</v>
      </c>
      <c r="J131" s="106">
        <v>0.15</v>
      </c>
      <c r="K131" s="148">
        <v>77.720207253886</v>
      </c>
      <c r="L131" s="105">
        <v>0.04</v>
      </c>
      <c r="M131" s="163">
        <v>23.15299169820325</v>
      </c>
      <c r="N131" s="163">
        <v>83.54058161315493</v>
      </c>
      <c r="O131" s="95">
        <v>1</v>
      </c>
    </row>
    <row r="132" spans="2:15" ht="15" customHeight="1">
      <c r="B132" s="23">
        <v>56</v>
      </c>
      <c r="C132" s="139" t="s">
        <v>189</v>
      </c>
      <c r="D132" s="161" t="s">
        <v>389</v>
      </c>
      <c r="E132" s="23">
        <v>1</v>
      </c>
      <c r="F132" s="23">
        <v>20</v>
      </c>
      <c r="G132" s="23">
        <v>20</v>
      </c>
      <c r="H132" s="23">
        <v>0.5</v>
      </c>
      <c r="I132" s="106">
        <v>0.15</v>
      </c>
      <c r="J132" s="106">
        <v>0.15</v>
      </c>
      <c r="K132" s="148">
        <v>77.720207253886</v>
      </c>
      <c r="L132" s="105">
        <v>0.04</v>
      </c>
      <c r="M132" s="162">
        <v>23.1541760439781</v>
      </c>
      <c r="N132" s="162">
        <v>83.54032742728597</v>
      </c>
      <c r="O132" s="95">
        <v>1</v>
      </c>
    </row>
    <row r="133" spans="2:15" ht="15" customHeight="1">
      <c r="B133" s="23">
        <v>57</v>
      </c>
      <c r="C133" s="139" t="s">
        <v>189</v>
      </c>
      <c r="D133" s="161" t="s">
        <v>390</v>
      </c>
      <c r="E133" s="23">
        <v>1</v>
      </c>
      <c r="F133" s="23">
        <v>20</v>
      </c>
      <c r="G133" s="23">
        <v>20</v>
      </c>
      <c r="H133" s="23">
        <v>0.5</v>
      </c>
      <c r="I133" s="106">
        <v>0.15</v>
      </c>
      <c r="J133" s="106">
        <v>0.15</v>
      </c>
      <c r="K133" s="148">
        <v>77.720207253886</v>
      </c>
      <c r="L133" s="105">
        <v>0.04</v>
      </c>
      <c r="M133" s="163">
        <v>23.15443347014672</v>
      </c>
      <c r="N133" s="163">
        <v>83.53963909971496</v>
      </c>
      <c r="O133" s="95">
        <v>1</v>
      </c>
    </row>
    <row r="134" spans="2:15" ht="15" customHeight="1">
      <c r="B134" s="23">
        <v>58</v>
      </c>
      <c r="C134" s="139" t="s">
        <v>189</v>
      </c>
      <c r="D134" s="161" t="s">
        <v>391</v>
      </c>
      <c r="E134" s="23">
        <v>1</v>
      </c>
      <c r="F134" s="23">
        <v>20</v>
      </c>
      <c r="G134" s="23">
        <v>20</v>
      </c>
      <c r="H134" s="23">
        <v>0.5</v>
      </c>
      <c r="I134" s="106">
        <v>0.15</v>
      </c>
      <c r="J134" s="106">
        <v>0.15</v>
      </c>
      <c r="K134" s="148">
        <v>77.720207253886</v>
      </c>
      <c r="L134" s="105">
        <v>0.04</v>
      </c>
      <c r="M134" s="162">
        <v>23.15443347014672</v>
      </c>
      <c r="N134" s="162">
        <v>83.53963909971496</v>
      </c>
      <c r="O134" s="95">
        <v>1</v>
      </c>
    </row>
    <row r="135" spans="2:15" ht="15" customHeight="1">
      <c r="B135" s="23">
        <v>59</v>
      </c>
      <c r="C135" s="139" t="s">
        <v>204</v>
      </c>
      <c r="D135" s="161" t="s">
        <v>342</v>
      </c>
      <c r="E135" s="23">
        <v>1</v>
      </c>
      <c r="F135" s="23">
        <v>20</v>
      </c>
      <c r="G135" s="23">
        <v>40</v>
      </c>
      <c r="H135" s="23"/>
      <c r="I135" s="106">
        <v>0.2965892239248641</v>
      </c>
      <c r="J135" s="106">
        <v>0.22738507167572913</v>
      </c>
      <c r="K135" s="148">
        <v>117.81609931384929</v>
      </c>
      <c r="L135" s="105">
        <v>0</v>
      </c>
      <c r="M135" s="162">
        <v>23.1346977194591</v>
      </c>
      <c r="N135" s="162">
        <v>83.53510778634914</v>
      </c>
      <c r="O135" s="95">
        <v>1</v>
      </c>
    </row>
    <row r="136" spans="2:15" ht="15" customHeight="1">
      <c r="B136" s="23">
        <v>60</v>
      </c>
      <c r="C136" s="139" t="s">
        <v>204</v>
      </c>
      <c r="D136" s="161" t="s">
        <v>343</v>
      </c>
      <c r="E136" s="23">
        <v>1</v>
      </c>
      <c r="F136" s="23">
        <v>20</v>
      </c>
      <c r="G136" s="23">
        <v>30</v>
      </c>
      <c r="H136" s="23"/>
      <c r="I136" s="106">
        <v>0.22244191794364807</v>
      </c>
      <c r="J136" s="106">
        <v>0.17053880375679684</v>
      </c>
      <c r="K136" s="148">
        <v>88.36207448538696</v>
      </c>
      <c r="L136" s="105">
        <v>0</v>
      </c>
      <c r="M136" s="163">
        <v>23.13554900249681</v>
      </c>
      <c r="N136" s="163">
        <v>83.53521278432557</v>
      </c>
      <c r="O136" s="95">
        <v>1</v>
      </c>
    </row>
    <row r="137" spans="2:15" ht="15" customHeight="1">
      <c r="B137" s="23">
        <v>61</v>
      </c>
      <c r="C137" s="139" t="s">
        <v>204</v>
      </c>
      <c r="D137" s="161" t="s">
        <v>344</v>
      </c>
      <c r="E137" s="23">
        <v>1</v>
      </c>
      <c r="F137" s="23">
        <v>20</v>
      </c>
      <c r="G137" s="23">
        <v>35</v>
      </c>
      <c r="H137" s="23"/>
      <c r="I137" s="106">
        <v>0.2595155709342561</v>
      </c>
      <c r="J137" s="106">
        <v>0.19896193771626297</v>
      </c>
      <c r="K137" s="148">
        <v>103.08908689961811</v>
      </c>
      <c r="L137" s="105">
        <v>0</v>
      </c>
      <c r="M137" s="162">
        <v>23.13554900249681</v>
      </c>
      <c r="N137" s="162">
        <v>83.53521278432557</v>
      </c>
      <c r="O137" s="95">
        <v>1</v>
      </c>
    </row>
    <row r="138" spans="2:15" ht="15" customHeight="1">
      <c r="B138" s="23">
        <v>62</v>
      </c>
      <c r="C138" s="139" t="s">
        <v>204</v>
      </c>
      <c r="D138" s="161" t="s">
        <v>345</v>
      </c>
      <c r="E138" s="23">
        <v>1</v>
      </c>
      <c r="F138" s="23">
        <v>15</v>
      </c>
      <c r="G138" s="23">
        <v>20</v>
      </c>
      <c r="H138" s="23"/>
      <c r="I138" s="106">
        <v>0.11122095897182403</v>
      </c>
      <c r="J138" s="106">
        <v>0.08526940187839842</v>
      </c>
      <c r="K138" s="148">
        <v>44.18103724269348</v>
      </c>
      <c r="L138" s="105">
        <v>0</v>
      </c>
      <c r="M138" s="163">
        <v>23.13605351325163</v>
      </c>
      <c r="N138" s="163">
        <v>83.53324776919214</v>
      </c>
      <c r="O138" s="95">
        <v>1</v>
      </c>
    </row>
    <row r="139" spans="2:15" ht="15" customHeight="1">
      <c r="B139" s="23">
        <v>63</v>
      </c>
      <c r="C139" s="139" t="s">
        <v>204</v>
      </c>
      <c r="D139" s="161" t="s">
        <v>346</v>
      </c>
      <c r="E139" s="23">
        <v>1</v>
      </c>
      <c r="F139" s="23">
        <v>30</v>
      </c>
      <c r="G139" s="23">
        <v>30</v>
      </c>
      <c r="H139" s="23"/>
      <c r="I139" s="106">
        <v>0.3336628769154721</v>
      </c>
      <c r="J139" s="106">
        <v>0.25580820563519524</v>
      </c>
      <c r="K139" s="148">
        <v>132.54311172808042</v>
      </c>
      <c r="L139" s="105">
        <v>0</v>
      </c>
      <c r="M139" s="162">
        <v>23.13319790992331</v>
      </c>
      <c r="N139" s="162">
        <v>83.53655403983107</v>
      </c>
      <c r="O139" s="95">
        <v>1</v>
      </c>
    </row>
    <row r="140" spans="2:15" ht="15" customHeight="1">
      <c r="B140" s="23">
        <v>64</v>
      </c>
      <c r="C140" s="139" t="s">
        <v>204</v>
      </c>
      <c r="D140" s="164" t="s">
        <v>392</v>
      </c>
      <c r="E140" s="23">
        <v>1</v>
      </c>
      <c r="F140" s="23">
        <v>30</v>
      </c>
      <c r="G140" s="23">
        <v>30</v>
      </c>
      <c r="H140" s="23"/>
      <c r="I140" s="106">
        <v>0.3336628769154721</v>
      </c>
      <c r="J140" s="106">
        <v>0.25580820563519524</v>
      </c>
      <c r="K140" s="148">
        <v>132.54311172808042</v>
      </c>
      <c r="L140" s="105">
        <v>0</v>
      </c>
      <c r="M140" s="167">
        <v>23.14804761164574</v>
      </c>
      <c r="N140" s="167">
        <v>83.54285247870864</v>
      </c>
      <c r="O140" s="95">
        <v>1</v>
      </c>
    </row>
    <row r="141" spans="2:15" ht="15" customHeight="1">
      <c r="B141" s="23">
        <v>65</v>
      </c>
      <c r="C141" s="139" t="s">
        <v>204</v>
      </c>
      <c r="D141" s="164" t="s">
        <v>393</v>
      </c>
      <c r="E141" s="23">
        <v>1</v>
      </c>
      <c r="F141" s="23">
        <v>30</v>
      </c>
      <c r="G141" s="23">
        <v>33</v>
      </c>
      <c r="H141" s="23"/>
      <c r="I141" s="106">
        <v>0.36702916460701934</v>
      </c>
      <c r="J141" s="106">
        <v>0.2813890261987148</v>
      </c>
      <c r="K141" s="148">
        <v>145.7974229008885</v>
      </c>
      <c r="L141" s="105">
        <v>0</v>
      </c>
      <c r="M141" s="168">
        <v>23.14890236804176</v>
      </c>
      <c r="N141" s="168">
        <v>83.54136340833327</v>
      </c>
      <c r="O141" s="95">
        <v>1</v>
      </c>
    </row>
    <row r="142" spans="2:15" ht="15" customHeight="1">
      <c r="B142" s="23">
        <v>66</v>
      </c>
      <c r="C142" s="139" t="s">
        <v>204</v>
      </c>
      <c r="D142" s="164" t="s">
        <v>394</v>
      </c>
      <c r="E142" s="23">
        <v>1</v>
      </c>
      <c r="F142" s="23">
        <v>20</v>
      </c>
      <c r="G142" s="23">
        <v>30</v>
      </c>
      <c r="H142" s="23"/>
      <c r="I142" s="106">
        <v>0.22244191794364807</v>
      </c>
      <c r="J142" s="106">
        <v>0.17053880375679684</v>
      </c>
      <c r="K142" s="148">
        <v>88.36207448538696</v>
      </c>
      <c r="L142" s="105">
        <v>0</v>
      </c>
      <c r="M142" s="167">
        <v>23.151253296023</v>
      </c>
      <c r="N142" s="167">
        <v>83.54132490037546</v>
      </c>
      <c r="O142" s="95">
        <v>1</v>
      </c>
    </row>
    <row r="143" spans="2:15" ht="15" customHeight="1">
      <c r="B143" s="23">
        <v>67</v>
      </c>
      <c r="C143" s="139" t="s">
        <v>204</v>
      </c>
      <c r="D143" s="164" t="s">
        <v>395</v>
      </c>
      <c r="E143" s="23">
        <v>1</v>
      </c>
      <c r="F143" s="23">
        <v>30</v>
      </c>
      <c r="G143" s="23">
        <v>45</v>
      </c>
      <c r="H143" s="23"/>
      <c r="I143" s="106">
        <v>0.5004943153732082</v>
      </c>
      <c r="J143" s="106">
        <v>0.38371230845279286</v>
      </c>
      <c r="K143" s="148">
        <v>198.81466759212066</v>
      </c>
      <c r="L143" s="105">
        <v>0</v>
      </c>
      <c r="M143" s="168">
        <v>23.15061981580409</v>
      </c>
      <c r="N143" s="168">
        <v>83.54022491869226</v>
      </c>
      <c r="O143" s="95">
        <v>1</v>
      </c>
    </row>
    <row r="144" spans="2:15" ht="15" customHeight="1">
      <c r="B144" s="23">
        <v>68</v>
      </c>
      <c r="C144" s="139" t="s">
        <v>204</v>
      </c>
      <c r="D144" s="164" t="s">
        <v>396</v>
      </c>
      <c r="E144" s="23">
        <v>1</v>
      </c>
      <c r="F144" s="23">
        <v>30</v>
      </c>
      <c r="G144" s="23">
        <v>41</v>
      </c>
      <c r="H144" s="23"/>
      <c r="I144" s="106">
        <v>0.4560059317844785</v>
      </c>
      <c r="J144" s="106">
        <v>0.34960454770143345</v>
      </c>
      <c r="K144" s="148">
        <v>181.14225269504323</v>
      </c>
      <c r="L144" s="105">
        <v>0</v>
      </c>
      <c r="M144" s="167">
        <v>23.13321523648735</v>
      </c>
      <c r="N144" s="167">
        <v>83.55751032135153</v>
      </c>
      <c r="O144" s="95">
        <v>1</v>
      </c>
    </row>
    <row r="145" spans="2:15" ht="15" customHeight="1">
      <c r="B145" s="23">
        <v>69</v>
      </c>
      <c r="C145" s="139" t="s">
        <v>204</v>
      </c>
      <c r="D145" s="164" t="s">
        <v>397</v>
      </c>
      <c r="E145" s="23">
        <v>1</v>
      </c>
      <c r="F145" s="23">
        <v>15</v>
      </c>
      <c r="G145" s="23">
        <v>30</v>
      </c>
      <c r="H145" s="23"/>
      <c r="I145" s="106">
        <v>0.16683143845773604</v>
      </c>
      <c r="J145" s="106">
        <v>0.12790410281759762</v>
      </c>
      <c r="K145" s="148">
        <v>66.27155586404021</v>
      </c>
      <c r="L145" s="105">
        <v>0</v>
      </c>
      <c r="M145" s="168">
        <v>23.13524690754352</v>
      </c>
      <c r="N145" s="168">
        <v>83.55203130986688</v>
      </c>
      <c r="O145" s="95">
        <v>1</v>
      </c>
    </row>
    <row r="146" spans="2:15" ht="15" customHeight="1">
      <c r="B146" s="23">
        <v>70</v>
      </c>
      <c r="C146" s="139" t="s">
        <v>204</v>
      </c>
      <c r="D146" s="164" t="s">
        <v>398</v>
      </c>
      <c r="E146" s="23">
        <v>1</v>
      </c>
      <c r="F146" s="23">
        <v>25</v>
      </c>
      <c r="G146" s="23">
        <v>45</v>
      </c>
      <c r="H146" s="23"/>
      <c r="I146" s="106">
        <v>0.4170785961443401</v>
      </c>
      <c r="J146" s="106">
        <v>0.3197602570439941</v>
      </c>
      <c r="K146" s="148">
        <v>165.67888966010057</v>
      </c>
      <c r="L146" s="105">
        <v>0</v>
      </c>
      <c r="M146" s="167">
        <v>23.13920972129356</v>
      </c>
      <c r="N146" s="167">
        <v>83.55131947035453</v>
      </c>
      <c r="O146" s="95">
        <v>1</v>
      </c>
    </row>
    <row r="147" spans="2:15" ht="15" customHeight="1">
      <c r="B147" s="23">
        <v>71</v>
      </c>
      <c r="C147" s="139" t="s">
        <v>204</v>
      </c>
      <c r="D147" s="164" t="s">
        <v>399</v>
      </c>
      <c r="E147" s="23">
        <v>1</v>
      </c>
      <c r="F147" s="23">
        <v>30</v>
      </c>
      <c r="G147" s="23">
        <v>35</v>
      </c>
      <c r="H147" s="23"/>
      <c r="I147" s="106">
        <v>0.3892733564013841</v>
      </c>
      <c r="J147" s="106">
        <v>0.29844290657439443</v>
      </c>
      <c r="K147" s="148">
        <v>154.63363034942716</v>
      </c>
      <c r="L147" s="105">
        <v>0</v>
      </c>
      <c r="M147" s="168">
        <v>23.13920972129356</v>
      </c>
      <c r="N147" s="168">
        <v>83.55131947035453</v>
      </c>
      <c r="O147" s="95">
        <v>1</v>
      </c>
    </row>
    <row r="148" spans="2:15" ht="15" customHeight="1">
      <c r="B148" s="23">
        <v>72</v>
      </c>
      <c r="C148" s="139" t="s">
        <v>408</v>
      </c>
      <c r="D148" s="164" t="s">
        <v>406</v>
      </c>
      <c r="E148" s="23">
        <v>1</v>
      </c>
      <c r="F148" s="23">
        <v>3</v>
      </c>
      <c r="G148" s="23">
        <v>8</v>
      </c>
      <c r="H148" s="144"/>
      <c r="I148" s="23">
        <v>2.15</v>
      </c>
      <c r="J148" s="95">
        <v>2.09</v>
      </c>
      <c r="K148" s="148">
        <v>1082.901554404145</v>
      </c>
      <c r="L148" s="105">
        <v>0.99</v>
      </c>
      <c r="M148" s="162">
        <v>23.14812225255884</v>
      </c>
      <c r="N148" s="162">
        <v>83.54394318776197</v>
      </c>
      <c r="O148" s="95">
        <v>1</v>
      </c>
    </row>
    <row r="149" spans="2:15" ht="15" customHeight="1">
      <c r="B149" s="23">
        <v>73</v>
      </c>
      <c r="C149" s="139" t="s">
        <v>408</v>
      </c>
      <c r="D149" s="164" t="s">
        <v>407</v>
      </c>
      <c r="E149" s="23">
        <v>1</v>
      </c>
      <c r="F149" s="23">
        <v>3</v>
      </c>
      <c r="G149" s="23">
        <v>8</v>
      </c>
      <c r="H149" s="144"/>
      <c r="I149" s="23">
        <v>2.15</v>
      </c>
      <c r="J149" s="95">
        <v>2.09</v>
      </c>
      <c r="K149" s="148">
        <v>1082.901554404145</v>
      </c>
      <c r="L149" s="105">
        <v>0.99</v>
      </c>
      <c r="M149" s="163">
        <v>23.14850942523697</v>
      </c>
      <c r="N149" s="163">
        <v>83.54190930449609</v>
      </c>
      <c r="O149" s="95">
        <v>1</v>
      </c>
    </row>
    <row r="150" spans="2:15" ht="15" customHeight="1">
      <c r="B150" s="23">
        <v>74</v>
      </c>
      <c r="C150" s="139" t="s">
        <v>408</v>
      </c>
      <c r="D150" s="164" t="s">
        <v>400</v>
      </c>
      <c r="E150" s="23">
        <v>1</v>
      </c>
      <c r="F150" s="23">
        <v>3</v>
      </c>
      <c r="G150" s="23">
        <v>8</v>
      </c>
      <c r="H150" s="144"/>
      <c r="I150" s="23">
        <v>2.15</v>
      </c>
      <c r="J150" s="95">
        <v>2.09</v>
      </c>
      <c r="K150" s="148">
        <v>1082.901554404145</v>
      </c>
      <c r="L150" s="105">
        <v>0.99</v>
      </c>
      <c r="M150" s="162">
        <v>23.1526442396669</v>
      </c>
      <c r="N150" s="162">
        <v>83.54080071477013</v>
      </c>
      <c r="O150" s="95">
        <v>1</v>
      </c>
    </row>
    <row r="151" spans="2:15" ht="15" customHeight="1">
      <c r="B151" s="23">
        <v>75</v>
      </c>
      <c r="C151" s="139" t="s">
        <v>408</v>
      </c>
      <c r="D151" s="164" t="s">
        <v>401</v>
      </c>
      <c r="E151" s="23">
        <v>1</v>
      </c>
      <c r="F151" s="23">
        <v>3</v>
      </c>
      <c r="G151" s="23">
        <v>8</v>
      </c>
      <c r="H151" s="144"/>
      <c r="I151" s="23">
        <v>2.15</v>
      </c>
      <c r="J151" s="95">
        <v>2.09</v>
      </c>
      <c r="K151" s="148">
        <v>1082.901554404145</v>
      </c>
      <c r="L151" s="105">
        <v>0.99</v>
      </c>
      <c r="M151" s="163">
        <v>23.14882050081482</v>
      </c>
      <c r="N151" s="163">
        <v>83.5354193171185</v>
      </c>
      <c r="O151" s="95">
        <v>1</v>
      </c>
    </row>
    <row r="152" spans="2:15" ht="15" customHeight="1">
      <c r="B152" s="23">
        <v>76</v>
      </c>
      <c r="C152" s="139" t="s">
        <v>408</v>
      </c>
      <c r="D152" s="164" t="s">
        <v>402</v>
      </c>
      <c r="E152" s="23">
        <v>1</v>
      </c>
      <c r="F152" s="23">
        <v>3</v>
      </c>
      <c r="G152" s="23">
        <v>8</v>
      </c>
      <c r="H152" s="144"/>
      <c r="I152" s="23">
        <v>2.15</v>
      </c>
      <c r="J152" s="95">
        <v>2.09</v>
      </c>
      <c r="K152" s="148">
        <v>1082.901554404145</v>
      </c>
      <c r="L152" s="105">
        <v>0.99</v>
      </c>
      <c r="M152" s="162">
        <v>23.13566627882498</v>
      </c>
      <c r="N152" s="162">
        <v>83.55832592931519</v>
      </c>
      <c r="O152" s="95">
        <v>1</v>
      </c>
    </row>
    <row r="153" spans="2:15" ht="15" customHeight="1">
      <c r="B153" s="23">
        <v>77</v>
      </c>
      <c r="C153" s="139" t="s">
        <v>408</v>
      </c>
      <c r="D153" s="164" t="s">
        <v>403</v>
      </c>
      <c r="E153" s="23">
        <v>1</v>
      </c>
      <c r="F153" s="23">
        <v>3</v>
      </c>
      <c r="G153" s="23">
        <v>8</v>
      </c>
      <c r="H153" s="144"/>
      <c r="I153" s="23">
        <v>2.15</v>
      </c>
      <c r="J153" s="95">
        <v>2.09</v>
      </c>
      <c r="K153" s="148">
        <v>1082.901554404145</v>
      </c>
      <c r="L153" s="105">
        <v>0.99</v>
      </c>
      <c r="M153" s="163">
        <v>23.14281552029667</v>
      </c>
      <c r="N153" s="163">
        <v>83.55627590526095</v>
      </c>
      <c r="O153" s="95">
        <v>1</v>
      </c>
    </row>
    <row r="154" spans="2:15" ht="15" customHeight="1">
      <c r="B154" s="23">
        <v>78</v>
      </c>
      <c r="C154" s="139" t="s">
        <v>408</v>
      </c>
      <c r="D154" s="164" t="s">
        <v>404</v>
      </c>
      <c r="E154" s="23">
        <v>1</v>
      </c>
      <c r="F154" s="23">
        <v>3</v>
      </c>
      <c r="G154" s="23">
        <v>8</v>
      </c>
      <c r="H154" s="144"/>
      <c r="I154" s="23">
        <v>2.15</v>
      </c>
      <c r="J154" s="95">
        <v>2.09</v>
      </c>
      <c r="K154" s="148">
        <v>1082.901554404145</v>
      </c>
      <c r="L154" s="105">
        <v>0.99</v>
      </c>
      <c r="M154" s="162">
        <v>23.14776720484887</v>
      </c>
      <c r="N154" s="162">
        <v>83.55673193048622</v>
      </c>
      <c r="O154" s="95">
        <v>1</v>
      </c>
    </row>
    <row r="155" spans="2:15" ht="15" customHeight="1">
      <c r="B155" s="23">
        <v>79</v>
      </c>
      <c r="C155" s="139" t="s">
        <v>408</v>
      </c>
      <c r="D155" s="164" t="s">
        <v>405</v>
      </c>
      <c r="E155" s="23">
        <v>1</v>
      </c>
      <c r="F155" s="23">
        <v>3</v>
      </c>
      <c r="G155" s="23">
        <v>8</v>
      </c>
      <c r="H155" s="144"/>
      <c r="I155" s="23">
        <v>2.15</v>
      </c>
      <c r="J155" s="95">
        <v>2.09</v>
      </c>
      <c r="K155" s="148">
        <v>1082.901554404145</v>
      </c>
      <c r="L155" s="105">
        <v>0.99</v>
      </c>
      <c r="M155" s="163">
        <v>23.13474261594443</v>
      </c>
      <c r="N155" s="163">
        <v>83.55479671058322</v>
      </c>
      <c r="O155" s="95">
        <v>1</v>
      </c>
    </row>
    <row r="156" spans="2:15" ht="15" customHeight="1">
      <c r="B156" s="144"/>
      <c r="C156" s="145" t="s">
        <v>332</v>
      </c>
      <c r="D156" s="154"/>
      <c r="E156" s="107"/>
      <c r="F156" s="107"/>
      <c r="G156" s="107"/>
      <c r="H156" s="107"/>
      <c r="I156" s="107"/>
      <c r="J156" s="107"/>
      <c r="K156" s="107"/>
      <c r="L156" s="107"/>
      <c r="M156" s="156"/>
      <c r="N156" s="156"/>
      <c r="O156" s="107"/>
    </row>
    <row r="157" spans="2:15" ht="15" customHeight="1">
      <c r="B157" s="23">
        <v>1</v>
      </c>
      <c r="C157" s="139" t="s">
        <v>456</v>
      </c>
      <c r="D157" s="169" t="s">
        <v>416</v>
      </c>
      <c r="E157" s="23">
        <v>1</v>
      </c>
      <c r="F157" s="23">
        <v>9</v>
      </c>
      <c r="G157" s="166"/>
      <c r="H157" s="166"/>
      <c r="I157" s="106">
        <v>0.15523</v>
      </c>
      <c r="J157" s="106">
        <v>0.09638</v>
      </c>
      <c r="K157" s="148">
        <v>49.937823834196884</v>
      </c>
      <c r="L157" s="149">
        <v>1</v>
      </c>
      <c r="M157" s="167">
        <v>23.13168105284287</v>
      </c>
      <c r="N157" s="167">
        <v>83.5391175434299</v>
      </c>
      <c r="O157" s="23">
        <v>7</v>
      </c>
    </row>
    <row r="158" spans="2:15" ht="15" customHeight="1">
      <c r="B158" s="23">
        <v>2</v>
      </c>
      <c r="C158" s="139" t="s">
        <v>456</v>
      </c>
      <c r="D158" s="169" t="s">
        <v>417</v>
      </c>
      <c r="E158" s="23">
        <v>1</v>
      </c>
      <c r="F158" s="23">
        <v>9</v>
      </c>
      <c r="G158" s="166"/>
      <c r="H158" s="166"/>
      <c r="I158" s="106">
        <v>0.15523</v>
      </c>
      <c r="J158" s="106">
        <v>0.09638</v>
      </c>
      <c r="K158" s="148">
        <v>49.937823834196884</v>
      </c>
      <c r="L158" s="149">
        <v>1</v>
      </c>
      <c r="M158" s="168">
        <v>23.13168105284287</v>
      </c>
      <c r="N158" s="168">
        <v>83.5391175434299</v>
      </c>
      <c r="O158" s="23">
        <v>7</v>
      </c>
    </row>
    <row r="159" spans="2:15" ht="15" customHeight="1">
      <c r="B159" s="23">
        <v>3</v>
      </c>
      <c r="C159" s="139" t="s">
        <v>456</v>
      </c>
      <c r="D159" s="169" t="s">
        <v>418</v>
      </c>
      <c r="E159" s="23">
        <v>1</v>
      </c>
      <c r="F159" s="23">
        <v>9</v>
      </c>
      <c r="G159" s="166"/>
      <c r="H159" s="166"/>
      <c r="I159" s="106">
        <v>0.15523</v>
      </c>
      <c r="J159" s="106">
        <v>0.09638</v>
      </c>
      <c r="K159" s="148">
        <v>49.937823834196884</v>
      </c>
      <c r="L159" s="149">
        <v>1</v>
      </c>
      <c r="M159" s="167">
        <v>23.13168105284287</v>
      </c>
      <c r="N159" s="167">
        <v>83.5391175434299</v>
      </c>
      <c r="O159" s="23">
        <v>7</v>
      </c>
    </row>
    <row r="160" spans="2:15" ht="15" customHeight="1">
      <c r="B160" s="23">
        <v>4</v>
      </c>
      <c r="C160" s="139" t="s">
        <v>456</v>
      </c>
      <c r="D160" s="169" t="s">
        <v>419</v>
      </c>
      <c r="E160" s="23">
        <v>1</v>
      </c>
      <c r="F160" s="23">
        <v>9</v>
      </c>
      <c r="G160" s="166"/>
      <c r="H160" s="166"/>
      <c r="I160" s="106">
        <v>0.15523</v>
      </c>
      <c r="J160" s="106">
        <v>0.09638</v>
      </c>
      <c r="K160" s="148">
        <v>49.937823834196884</v>
      </c>
      <c r="L160" s="149">
        <v>1</v>
      </c>
      <c r="M160" s="168">
        <v>23.13168105284287</v>
      </c>
      <c r="N160" s="168">
        <v>83.5391175434299</v>
      </c>
      <c r="O160" s="23">
        <v>7</v>
      </c>
    </row>
    <row r="161" spans="2:15" ht="15" customHeight="1">
      <c r="B161" s="23">
        <v>5</v>
      </c>
      <c r="C161" s="139" t="s">
        <v>456</v>
      </c>
      <c r="D161" s="169" t="s">
        <v>420</v>
      </c>
      <c r="E161" s="23">
        <v>1</v>
      </c>
      <c r="F161" s="23">
        <v>9</v>
      </c>
      <c r="G161" s="166"/>
      <c r="H161" s="166"/>
      <c r="I161" s="106">
        <v>0.15523</v>
      </c>
      <c r="J161" s="106">
        <v>0.09638</v>
      </c>
      <c r="K161" s="148">
        <v>49.937823834196884</v>
      </c>
      <c r="L161" s="149">
        <v>1</v>
      </c>
      <c r="M161" s="167">
        <v>23.12654093794006</v>
      </c>
      <c r="N161" s="167">
        <v>83.53775405866999</v>
      </c>
      <c r="O161" s="23">
        <v>7</v>
      </c>
    </row>
    <row r="162" spans="2:15" ht="15" customHeight="1">
      <c r="B162" s="23">
        <v>6</v>
      </c>
      <c r="C162" s="139" t="s">
        <v>456</v>
      </c>
      <c r="D162" s="169" t="s">
        <v>421</v>
      </c>
      <c r="E162" s="23">
        <v>1</v>
      </c>
      <c r="F162" s="23">
        <v>8</v>
      </c>
      <c r="G162" s="166"/>
      <c r="H162" s="166"/>
      <c r="I162" s="106">
        <v>0.13798</v>
      </c>
      <c r="J162" s="106">
        <v>0.08567</v>
      </c>
      <c r="K162" s="148">
        <v>44.38860103626943</v>
      </c>
      <c r="L162" s="149">
        <v>1</v>
      </c>
      <c r="M162" s="168">
        <v>23.12654093794006</v>
      </c>
      <c r="N162" s="168">
        <v>83.53775405866999</v>
      </c>
      <c r="O162" s="23">
        <v>6</v>
      </c>
    </row>
    <row r="163" spans="2:15" ht="15" customHeight="1">
      <c r="B163" s="23">
        <v>7</v>
      </c>
      <c r="C163" s="139" t="s">
        <v>456</v>
      </c>
      <c r="D163" s="169" t="s">
        <v>422</v>
      </c>
      <c r="E163" s="23">
        <v>1</v>
      </c>
      <c r="F163" s="23">
        <v>8</v>
      </c>
      <c r="G163" s="166"/>
      <c r="H163" s="166"/>
      <c r="I163" s="106">
        <v>0.13798</v>
      </c>
      <c r="J163" s="106">
        <v>0.08567</v>
      </c>
      <c r="K163" s="148">
        <v>44.38860103626943</v>
      </c>
      <c r="L163" s="149">
        <v>1</v>
      </c>
      <c r="M163" s="167">
        <v>23.12654093794006</v>
      </c>
      <c r="N163" s="167">
        <v>83.53775405866999</v>
      </c>
      <c r="O163" s="23">
        <v>6</v>
      </c>
    </row>
    <row r="164" spans="2:15" ht="15" customHeight="1">
      <c r="B164" s="23">
        <v>8</v>
      </c>
      <c r="C164" s="139" t="s">
        <v>456</v>
      </c>
      <c r="D164" s="169" t="s">
        <v>423</v>
      </c>
      <c r="E164" s="23">
        <v>1</v>
      </c>
      <c r="F164" s="23">
        <v>8</v>
      </c>
      <c r="G164" s="166"/>
      <c r="H164" s="166"/>
      <c r="I164" s="106">
        <v>0.13798</v>
      </c>
      <c r="J164" s="106">
        <v>0.08567</v>
      </c>
      <c r="K164" s="148">
        <v>44.38860103626943</v>
      </c>
      <c r="L164" s="149">
        <v>1</v>
      </c>
      <c r="M164" s="168">
        <v>23.12654093794006</v>
      </c>
      <c r="N164" s="168">
        <v>83.53775405866999</v>
      </c>
      <c r="O164" s="23">
        <v>6</v>
      </c>
    </row>
    <row r="165" spans="2:15" ht="15" customHeight="1">
      <c r="B165" s="23">
        <v>9</v>
      </c>
      <c r="C165" s="139" t="s">
        <v>456</v>
      </c>
      <c r="D165" s="169" t="s">
        <v>424</v>
      </c>
      <c r="E165" s="23">
        <v>1</v>
      </c>
      <c r="F165" s="23">
        <v>8</v>
      </c>
      <c r="G165" s="166"/>
      <c r="H165" s="166"/>
      <c r="I165" s="106">
        <v>0.13798</v>
      </c>
      <c r="J165" s="106">
        <v>0.08567</v>
      </c>
      <c r="K165" s="148">
        <v>44.38860103626943</v>
      </c>
      <c r="L165" s="149">
        <v>1</v>
      </c>
      <c r="M165" s="167">
        <v>23.12654093794006</v>
      </c>
      <c r="N165" s="167">
        <v>83.53775405866999</v>
      </c>
      <c r="O165" s="23">
        <v>6</v>
      </c>
    </row>
    <row r="166" spans="2:15" ht="15" customHeight="1">
      <c r="B166" s="23">
        <v>10</v>
      </c>
      <c r="C166" s="139" t="s">
        <v>456</v>
      </c>
      <c r="D166" s="169" t="s">
        <v>425</v>
      </c>
      <c r="E166" s="23">
        <v>1</v>
      </c>
      <c r="F166" s="23">
        <v>8</v>
      </c>
      <c r="G166" s="166"/>
      <c r="H166" s="166"/>
      <c r="I166" s="106">
        <v>0.13798</v>
      </c>
      <c r="J166" s="106">
        <v>0.08567</v>
      </c>
      <c r="K166" s="148">
        <v>44.38860103626943</v>
      </c>
      <c r="L166" s="149">
        <v>1</v>
      </c>
      <c r="M166" s="168">
        <v>23.12654093794006</v>
      </c>
      <c r="N166" s="168">
        <v>83.53775405866999</v>
      </c>
      <c r="O166" s="23">
        <v>6</v>
      </c>
    </row>
    <row r="167" spans="2:15" ht="15" customHeight="1">
      <c r="B167" s="23">
        <v>11</v>
      </c>
      <c r="C167" s="139" t="s">
        <v>456</v>
      </c>
      <c r="D167" s="169" t="s">
        <v>426</v>
      </c>
      <c r="E167" s="23">
        <v>1</v>
      </c>
      <c r="F167" s="23">
        <v>8</v>
      </c>
      <c r="G167" s="166"/>
      <c r="H167" s="166"/>
      <c r="I167" s="106">
        <v>0.13798</v>
      </c>
      <c r="J167" s="106">
        <v>0.08567</v>
      </c>
      <c r="K167" s="148">
        <v>44.38860103626943</v>
      </c>
      <c r="L167" s="149">
        <v>1</v>
      </c>
      <c r="M167" s="167">
        <v>23.13052390273924</v>
      </c>
      <c r="N167" s="167">
        <v>83.53766108544428</v>
      </c>
      <c r="O167" s="23">
        <v>6</v>
      </c>
    </row>
    <row r="168" spans="2:15" ht="15" customHeight="1">
      <c r="B168" s="23">
        <v>12</v>
      </c>
      <c r="C168" s="139" t="s">
        <v>456</v>
      </c>
      <c r="D168" s="169" t="s">
        <v>427</v>
      </c>
      <c r="E168" s="23">
        <v>1</v>
      </c>
      <c r="F168" s="23">
        <v>8</v>
      </c>
      <c r="G168" s="166"/>
      <c r="H168" s="166"/>
      <c r="I168" s="106">
        <v>0.13798</v>
      </c>
      <c r="J168" s="106">
        <v>0.08567</v>
      </c>
      <c r="K168" s="148">
        <v>44.38860103626943</v>
      </c>
      <c r="L168" s="149">
        <v>1</v>
      </c>
      <c r="M168" s="168">
        <v>23.13334794977395</v>
      </c>
      <c r="N168" s="168">
        <v>83.53692076531392</v>
      </c>
      <c r="O168" s="23">
        <v>6</v>
      </c>
    </row>
    <row r="169" spans="2:15" ht="15" customHeight="1">
      <c r="B169" s="23">
        <v>13</v>
      </c>
      <c r="C169" s="139" t="s">
        <v>456</v>
      </c>
      <c r="D169" s="169" t="s">
        <v>428</v>
      </c>
      <c r="E169" s="23">
        <v>1</v>
      </c>
      <c r="F169" s="23">
        <v>8</v>
      </c>
      <c r="G169" s="166"/>
      <c r="H169" s="166"/>
      <c r="I169" s="106">
        <v>0.13798</v>
      </c>
      <c r="J169" s="106">
        <v>0.08567</v>
      </c>
      <c r="K169" s="148">
        <v>44.38860103626943</v>
      </c>
      <c r="L169" s="149">
        <v>1</v>
      </c>
      <c r="M169" s="167">
        <v>23.13334794977395</v>
      </c>
      <c r="N169" s="167">
        <v>83.53692076531392</v>
      </c>
      <c r="O169" s="23">
        <v>6</v>
      </c>
    </row>
    <row r="170" spans="2:15" ht="15" customHeight="1">
      <c r="B170" s="23">
        <v>14</v>
      </c>
      <c r="C170" s="139" t="s">
        <v>456</v>
      </c>
      <c r="D170" s="169" t="s">
        <v>429</v>
      </c>
      <c r="E170" s="23">
        <v>1</v>
      </c>
      <c r="F170" s="23">
        <v>8</v>
      </c>
      <c r="G170" s="166"/>
      <c r="H170" s="166"/>
      <c r="I170" s="106">
        <v>0.13798</v>
      </c>
      <c r="J170" s="106">
        <v>0.08567</v>
      </c>
      <c r="K170" s="148">
        <v>44.38860103626943</v>
      </c>
      <c r="L170" s="149">
        <v>1</v>
      </c>
      <c r="M170" s="168">
        <v>23.13334794977395</v>
      </c>
      <c r="N170" s="168">
        <v>83.53692076531392</v>
      </c>
      <c r="O170" s="23">
        <v>6</v>
      </c>
    </row>
    <row r="171" spans="2:15" ht="15" customHeight="1">
      <c r="B171" s="23">
        <v>15</v>
      </c>
      <c r="C171" s="139" t="s">
        <v>456</v>
      </c>
      <c r="D171" s="169" t="s">
        <v>430</v>
      </c>
      <c r="E171" s="23">
        <v>1</v>
      </c>
      <c r="F171" s="23">
        <v>8</v>
      </c>
      <c r="G171" s="166"/>
      <c r="H171" s="166"/>
      <c r="I171" s="106">
        <v>0.13798</v>
      </c>
      <c r="J171" s="106">
        <v>0.08567</v>
      </c>
      <c r="K171" s="148">
        <v>44.38860103626943</v>
      </c>
      <c r="L171" s="149">
        <v>1</v>
      </c>
      <c r="M171" s="167">
        <v>23.13334794977395</v>
      </c>
      <c r="N171" s="167">
        <v>83.53692076531392</v>
      </c>
      <c r="O171" s="23">
        <v>6</v>
      </c>
    </row>
    <row r="172" spans="2:15" ht="15" customHeight="1">
      <c r="B172" s="23">
        <v>16</v>
      </c>
      <c r="C172" s="139" t="s">
        <v>456</v>
      </c>
      <c r="D172" s="169" t="s">
        <v>431</v>
      </c>
      <c r="E172" s="23">
        <v>1</v>
      </c>
      <c r="F172" s="23">
        <v>8</v>
      </c>
      <c r="G172" s="166"/>
      <c r="H172" s="166"/>
      <c r="I172" s="106">
        <v>0.13798</v>
      </c>
      <c r="J172" s="106">
        <v>0.08567</v>
      </c>
      <c r="K172" s="148">
        <v>44.38860103626943</v>
      </c>
      <c r="L172" s="149">
        <v>1</v>
      </c>
      <c r="M172" s="168">
        <v>23.1377456410045</v>
      </c>
      <c r="N172" s="168">
        <v>83.53826253206005</v>
      </c>
      <c r="O172" s="23">
        <v>6</v>
      </c>
    </row>
    <row r="173" spans="2:15" ht="15" customHeight="1">
      <c r="B173" s="23">
        <v>17</v>
      </c>
      <c r="C173" s="139" t="s">
        <v>456</v>
      </c>
      <c r="D173" s="169" t="s">
        <v>435</v>
      </c>
      <c r="E173" s="23">
        <v>1</v>
      </c>
      <c r="F173" s="23">
        <v>8</v>
      </c>
      <c r="G173" s="166"/>
      <c r="H173" s="166"/>
      <c r="I173" s="106">
        <v>0.13798</v>
      </c>
      <c r="J173" s="106">
        <v>0.08567</v>
      </c>
      <c r="K173" s="148">
        <v>44.38860103626943</v>
      </c>
      <c r="L173" s="149">
        <v>1</v>
      </c>
      <c r="M173" s="167">
        <v>23.1377456410045</v>
      </c>
      <c r="N173" s="167">
        <v>83.53826253206005</v>
      </c>
      <c r="O173" s="23">
        <v>6</v>
      </c>
    </row>
    <row r="174" spans="2:15" ht="15" customHeight="1">
      <c r="B174" s="23">
        <v>18</v>
      </c>
      <c r="C174" s="139" t="s">
        <v>456</v>
      </c>
      <c r="D174" s="169" t="s">
        <v>436</v>
      </c>
      <c r="E174" s="23">
        <v>1</v>
      </c>
      <c r="F174" s="23">
        <v>8</v>
      </c>
      <c r="G174" s="166"/>
      <c r="H174" s="166"/>
      <c r="I174" s="106">
        <v>0.13798</v>
      </c>
      <c r="J174" s="106">
        <v>0.08567</v>
      </c>
      <c r="K174" s="148">
        <v>44.38860103626943</v>
      </c>
      <c r="L174" s="149">
        <v>1</v>
      </c>
      <c r="M174" s="168">
        <v>23.1377456410045</v>
      </c>
      <c r="N174" s="168">
        <v>83.53826253206005</v>
      </c>
      <c r="O174" s="23">
        <v>6</v>
      </c>
    </row>
    <row r="175" spans="2:15" ht="15" customHeight="1">
      <c r="B175" s="23">
        <v>19</v>
      </c>
      <c r="C175" s="139" t="s">
        <v>456</v>
      </c>
      <c r="D175" s="169" t="s">
        <v>437</v>
      </c>
      <c r="E175" s="23">
        <v>1</v>
      </c>
      <c r="F175" s="23">
        <v>8</v>
      </c>
      <c r="G175" s="166"/>
      <c r="H175" s="166"/>
      <c r="I175" s="106">
        <v>0.13798</v>
      </c>
      <c r="J175" s="106">
        <v>0.08567</v>
      </c>
      <c r="K175" s="148">
        <v>44.38860103626943</v>
      </c>
      <c r="L175" s="149">
        <v>1</v>
      </c>
      <c r="M175" s="167">
        <v>23.1377456410045</v>
      </c>
      <c r="N175" s="167">
        <v>83.53826253206005</v>
      </c>
      <c r="O175" s="23">
        <v>6</v>
      </c>
    </row>
    <row r="176" spans="2:15" ht="15" customHeight="1">
      <c r="B176" s="23">
        <v>20</v>
      </c>
      <c r="C176" s="139" t="s">
        <v>456</v>
      </c>
      <c r="D176" s="165" t="s">
        <v>438</v>
      </c>
      <c r="E176" s="23">
        <v>1</v>
      </c>
      <c r="F176" s="23">
        <v>8</v>
      </c>
      <c r="G176" s="148"/>
      <c r="H176" s="148"/>
      <c r="I176" s="106">
        <v>0.13798</v>
      </c>
      <c r="J176" s="106">
        <v>0.08567</v>
      </c>
      <c r="K176" s="148">
        <v>44.38860103626943</v>
      </c>
      <c r="L176" s="149">
        <v>1</v>
      </c>
      <c r="M176" s="167">
        <v>23.15262820489042</v>
      </c>
      <c r="N176" s="167">
        <v>83.54891975752714</v>
      </c>
      <c r="O176" s="23">
        <v>6</v>
      </c>
    </row>
    <row r="177" spans="2:15" ht="15" customHeight="1">
      <c r="B177" s="23">
        <v>21</v>
      </c>
      <c r="C177" s="139" t="s">
        <v>456</v>
      </c>
      <c r="D177" s="165" t="s">
        <v>439</v>
      </c>
      <c r="E177" s="23">
        <v>1</v>
      </c>
      <c r="F177" s="23">
        <v>8</v>
      </c>
      <c r="G177" s="148"/>
      <c r="H177" s="148"/>
      <c r="I177" s="106">
        <v>0.13798</v>
      </c>
      <c r="J177" s="106">
        <v>0.08567</v>
      </c>
      <c r="K177" s="148">
        <v>44.38860103626943</v>
      </c>
      <c r="L177" s="149">
        <v>1</v>
      </c>
      <c r="M177" s="168">
        <v>23.15239977094281</v>
      </c>
      <c r="N177" s="168">
        <v>83.54541421099488</v>
      </c>
      <c r="O177" s="23">
        <v>6</v>
      </c>
    </row>
    <row r="178" spans="2:15" ht="15" customHeight="1">
      <c r="B178" s="23">
        <v>22</v>
      </c>
      <c r="C178" s="139" t="s">
        <v>456</v>
      </c>
      <c r="D178" s="165" t="s">
        <v>440</v>
      </c>
      <c r="E178" s="23">
        <v>1</v>
      </c>
      <c r="F178" s="23">
        <v>8</v>
      </c>
      <c r="G178" s="148"/>
      <c r="H178" s="148"/>
      <c r="I178" s="106">
        <v>0.13798</v>
      </c>
      <c r="J178" s="106">
        <v>0.08567</v>
      </c>
      <c r="K178" s="148">
        <v>44.38860103626943</v>
      </c>
      <c r="L178" s="149">
        <v>1</v>
      </c>
      <c r="M178" s="167">
        <v>23.15322129105112</v>
      </c>
      <c r="N178" s="167">
        <v>83.54500559771418</v>
      </c>
      <c r="O178" s="23">
        <v>6</v>
      </c>
    </row>
    <row r="179" spans="2:15" ht="15" customHeight="1">
      <c r="B179" s="23">
        <v>23</v>
      </c>
      <c r="C179" s="139" t="s">
        <v>456</v>
      </c>
      <c r="D179" s="165" t="s">
        <v>441</v>
      </c>
      <c r="E179" s="23">
        <v>1</v>
      </c>
      <c r="F179" s="23">
        <v>8</v>
      </c>
      <c r="G179" s="148"/>
      <c r="H179" s="148"/>
      <c r="I179" s="106">
        <v>0.13798</v>
      </c>
      <c r="J179" s="106">
        <v>0.08567</v>
      </c>
      <c r="K179" s="148">
        <v>44.38860103626943</v>
      </c>
      <c r="L179" s="149">
        <v>1</v>
      </c>
      <c r="M179" s="168">
        <v>23.15322129105112</v>
      </c>
      <c r="N179" s="168">
        <v>83.54500559771418</v>
      </c>
      <c r="O179" s="23">
        <v>6</v>
      </c>
    </row>
    <row r="180" spans="2:15" ht="15" customHeight="1">
      <c r="B180" s="23">
        <v>24</v>
      </c>
      <c r="C180" s="139" t="s">
        <v>456</v>
      </c>
      <c r="D180" s="165" t="s">
        <v>442</v>
      </c>
      <c r="E180" s="23">
        <v>1</v>
      </c>
      <c r="F180" s="23">
        <v>8</v>
      </c>
      <c r="G180" s="148"/>
      <c r="H180" s="148"/>
      <c r="I180" s="106">
        <v>0.13798</v>
      </c>
      <c r="J180" s="106">
        <v>0.08567</v>
      </c>
      <c r="K180" s="148">
        <v>44.38860103626943</v>
      </c>
      <c r="L180" s="149">
        <v>1</v>
      </c>
      <c r="M180" s="167">
        <v>23.15260174768036</v>
      </c>
      <c r="N180" s="167">
        <v>83.54272876774533</v>
      </c>
      <c r="O180" s="23">
        <v>6</v>
      </c>
    </row>
    <row r="181" spans="2:15" ht="15" customHeight="1">
      <c r="B181" s="23">
        <v>25</v>
      </c>
      <c r="C181" s="139" t="s">
        <v>456</v>
      </c>
      <c r="D181" s="165" t="s">
        <v>443</v>
      </c>
      <c r="E181" s="23">
        <v>1</v>
      </c>
      <c r="F181" s="23">
        <v>8</v>
      </c>
      <c r="G181" s="148"/>
      <c r="H181" s="148"/>
      <c r="I181" s="106">
        <v>0.13798</v>
      </c>
      <c r="J181" s="106">
        <v>0.08567</v>
      </c>
      <c r="K181" s="148">
        <v>44.38860103626943</v>
      </c>
      <c r="L181" s="149">
        <v>1</v>
      </c>
      <c r="M181" s="168">
        <v>23.15235829594137</v>
      </c>
      <c r="N181" s="168">
        <v>83.53992571841577</v>
      </c>
      <c r="O181" s="23">
        <v>6</v>
      </c>
    </row>
    <row r="182" spans="2:15" ht="15" customHeight="1">
      <c r="B182" s="23">
        <v>26</v>
      </c>
      <c r="C182" s="139" t="s">
        <v>456</v>
      </c>
      <c r="D182" s="165" t="s">
        <v>444</v>
      </c>
      <c r="E182" s="23">
        <v>1</v>
      </c>
      <c r="F182" s="23">
        <v>8</v>
      </c>
      <c r="G182" s="148"/>
      <c r="H182" s="148"/>
      <c r="I182" s="106">
        <v>0.13798</v>
      </c>
      <c r="J182" s="106">
        <v>0.08567</v>
      </c>
      <c r="K182" s="148">
        <v>44.38860103626943</v>
      </c>
      <c r="L182" s="149">
        <v>1</v>
      </c>
      <c r="M182" s="167">
        <v>23.15374041184243</v>
      </c>
      <c r="N182" s="167">
        <v>83.54109371175247</v>
      </c>
      <c r="O182" s="23">
        <v>6</v>
      </c>
    </row>
    <row r="183" spans="2:15" ht="15" customHeight="1">
      <c r="B183" s="23">
        <v>27</v>
      </c>
      <c r="C183" s="139" t="s">
        <v>456</v>
      </c>
      <c r="D183" s="165" t="s">
        <v>445</v>
      </c>
      <c r="E183" s="23">
        <v>1</v>
      </c>
      <c r="F183" s="23">
        <v>8</v>
      </c>
      <c r="G183" s="148"/>
      <c r="H183" s="148"/>
      <c r="I183" s="106">
        <v>0.13798</v>
      </c>
      <c r="J183" s="106">
        <v>0.08567</v>
      </c>
      <c r="K183" s="148">
        <v>44.38860103626943</v>
      </c>
      <c r="L183" s="149">
        <v>1</v>
      </c>
      <c r="M183" s="168">
        <v>23.15374041184243</v>
      </c>
      <c r="N183" s="168">
        <v>83.54109371175247</v>
      </c>
      <c r="O183" s="23">
        <v>6</v>
      </c>
    </row>
    <row r="184" spans="2:15" ht="15" customHeight="1">
      <c r="B184" s="23">
        <v>28</v>
      </c>
      <c r="C184" s="139" t="s">
        <v>456</v>
      </c>
      <c r="D184" s="165" t="s">
        <v>446</v>
      </c>
      <c r="E184" s="23">
        <v>1</v>
      </c>
      <c r="F184" s="23">
        <v>8</v>
      </c>
      <c r="G184" s="148"/>
      <c r="H184" s="148"/>
      <c r="I184" s="106">
        <v>0.13798</v>
      </c>
      <c r="J184" s="106">
        <v>0.08567</v>
      </c>
      <c r="K184" s="148">
        <v>44.38860103626943</v>
      </c>
      <c r="L184" s="149">
        <v>1</v>
      </c>
      <c r="M184" s="167">
        <v>23.15487422671548</v>
      </c>
      <c r="N184" s="167">
        <v>83.53864475244045</v>
      </c>
      <c r="O184" s="23">
        <v>6</v>
      </c>
    </row>
    <row r="185" spans="2:15" ht="15" customHeight="1">
      <c r="B185" s="23">
        <v>29</v>
      </c>
      <c r="C185" s="139" t="s">
        <v>456</v>
      </c>
      <c r="D185" s="165" t="s">
        <v>447</v>
      </c>
      <c r="E185" s="23">
        <v>1</v>
      </c>
      <c r="F185" s="23">
        <v>8</v>
      </c>
      <c r="G185" s="148"/>
      <c r="H185" s="148"/>
      <c r="I185" s="106">
        <v>0.13798</v>
      </c>
      <c r="J185" s="106">
        <v>0.08567</v>
      </c>
      <c r="K185" s="148">
        <v>44.38860103626943</v>
      </c>
      <c r="L185" s="149">
        <v>1</v>
      </c>
      <c r="M185" s="168">
        <v>23.15487422671548</v>
      </c>
      <c r="N185" s="168">
        <v>83.53864475244045</v>
      </c>
      <c r="O185" s="23">
        <v>6</v>
      </c>
    </row>
    <row r="186" spans="2:15" ht="15" customHeight="1">
      <c r="B186" s="23">
        <v>30</v>
      </c>
      <c r="C186" s="139" t="s">
        <v>456</v>
      </c>
      <c r="D186" s="165" t="s">
        <v>448</v>
      </c>
      <c r="E186" s="23">
        <v>1</v>
      </c>
      <c r="F186" s="23">
        <v>8</v>
      </c>
      <c r="G186" s="148"/>
      <c r="H186" s="148"/>
      <c r="I186" s="106">
        <v>0.13798</v>
      </c>
      <c r="J186" s="106">
        <v>0.08567</v>
      </c>
      <c r="K186" s="148">
        <v>44.38860103626943</v>
      </c>
      <c r="L186" s="149">
        <v>1</v>
      </c>
      <c r="M186" s="167">
        <v>23.15417615816349</v>
      </c>
      <c r="N186" s="167">
        <v>83.53758052407645</v>
      </c>
      <c r="O186" s="23">
        <v>6</v>
      </c>
    </row>
    <row r="187" spans="2:15" ht="15" customHeight="1">
      <c r="B187" s="23">
        <v>31</v>
      </c>
      <c r="C187" s="139" t="s">
        <v>456</v>
      </c>
      <c r="D187" s="165" t="s">
        <v>449</v>
      </c>
      <c r="E187" s="23">
        <v>1</v>
      </c>
      <c r="F187" s="23">
        <v>8</v>
      </c>
      <c r="G187" s="148"/>
      <c r="H187" s="148"/>
      <c r="I187" s="106">
        <v>0.13798</v>
      </c>
      <c r="J187" s="106">
        <v>0.08567</v>
      </c>
      <c r="K187" s="148">
        <v>44.38860103626943</v>
      </c>
      <c r="L187" s="149">
        <v>1</v>
      </c>
      <c r="M187" s="168">
        <v>23.14712290023112</v>
      </c>
      <c r="N187" s="168">
        <v>83.54520800435647</v>
      </c>
      <c r="O187" s="23">
        <v>6</v>
      </c>
    </row>
    <row r="188" spans="2:15" ht="15" customHeight="1">
      <c r="B188" s="23">
        <v>32</v>
      </c>
      <c r="C188" s="139" t="s">
        <v>456</v>
      </c>
      <c r="D188" s="165" t="s">
        <v>450</v>
      </c>
      <c r="E188" s="23">
        <v>1</v>
      </c>
      <c r="F188" s="23">
        <v>8</v>
      </c>
      <c r="G188" s="148"/>
      <c r="H188" s="148"/>
      <c r="I188" s="106">
        <v>0.13798</v>
      </c>
      <c r="J188" s="106">
        <v>0.08567</v>
      </c>
      <c r="K188" s="148">
        <v>44.38860103626943</v>
      </c>
      <c r="L188" s="149">
        <v>1</v>
      </c>
      <c r="M188" s="167">
        <v>23.14712290023112</v>
      </c>
      <c r="N188" s="167">
        <v>83.54520800435647</v>
      </c>
      <c r="O188" s="23">
        <v>6</v>
      </c>
    </row>
    <row r="189" spans="2:15" ht="15" customHeight="1">
      <c r="B189" s="23">
        <v>33</v>
      </c>
      <c r="C189" s="139" t="s">
        <v>456</v>
      </c>
      <c r="D189" s="165" t="s">
        <v>451</v>
      </c>
      <c r="E189" s="23">
        <v>1</v>
      </c>
      <c r="F189" s="23">
        <v>8</v>
      </c>
      <c r="G189" s="148"/>
      <c r="H189" s="148"/>
      <c r="I189" s="106">
        <v>0.13798</v>
      </c>
      <c r="J189" s="106">
        <v>0.08567</v>
      </c>
      <c r="K189" s="148">
        <v>44.38860103626943</v>
      </c>
      <c r="L189" s="149">
        <v>1</v>
      </c>
      <c r="M189" s="168">
        <v>23.14778647454174</v>
      </c>
      <c r="N189" s="168">
        <v>83.54657336651768</v>
      </c>
      <c r="O189" s="23">
        <v>6</v>
      </c>
    </row>
    <row r="190" spans="2:15" ht="15" customHeight="1">
      <c r="B190" s="23">
        <v>34</v>
      </c>
      <c r="C190" s="139" t="s">
        <v>456</v>
      </c>
      <c r="D190" s="165" t="s">
        <v>452</v>
      </c>
      <c r="E190" s="23">
        <v>1</v>
      </c>
      <c r="F190" s="23">
        <v>8</v>
      </c>
      <c r="G190" s="148"/>
      <c r="H190" s="148"/>
      <c r="I190" s="106">
        <v>0.13798</v>
      </c>
      <c r="J190" s="106">
        <v>0.08567</v>
      </c>
      <c r="K190" s="148">
        <v>44.38860103626943</v>
      </c>
      <c r="L190" s="149">
        <v>1</v>
      </c>
      <c r="M190" s="167">
        <v>23.14825986373758</v>
      </c>
      <c r="N190" s="167">
        <v>83.54295122166316</v>
      </c>
      <c r="O190" s="23">
        <v>6</v>
      </c>
    </row>
    <row r="191" spans="2:15" ht="15" customHeight="1">
      <c r="B191" s="23">
        <v>35</v>
      </c>
      <c r="C191" s="139" t="s">
        <v>456</v>
      </c>
      <c r="D191" s="165" t="s">
        <v>453</v>
      </c>
      <c r="E191" s="23">
        <v>1</v>
      </c>
      <c r="F191" s="148">
        <v>8</v>
      </c>
      <c r="G191" s="148"/>
      <c r="H191" s="148"/>
      <c r="I191" s="106">
        <v>0.13798</v>
      </c>
      <c r="J191" s="106">
        <v>0.08567</v>
      </c>
      <c r="K191" s="148">
        <v>44.38860103626943</v>
      </c>
      <c r="L191" s="149">
        <v>1</v>
      </c>
      <c r="M191" s="168">
        <v>23.14655801515649</v>
      </c>
      <c r="N191" s="168">
        <v>83.54368327519943</v>
      </c>
      <c r="O191" s="23">
        <v>6</v>
      </c>
    </row>
    <row r="192" spans="2:15" ht="15" customHeight="1">
      <c r="B192" s="23">
        <v>115</v>
      </c>
      <c r="C192" s="139" t="s">
        <v>457</v>
      </c>
      <c r="D192" s="165" t="s">
        <v>409</v>
      </c>
      <c r="E192" s="23">
        <v>1</v>
      </c>
      <c r="F192" s="148">
        <v>14</v>
      </c>
      <c r="G192" s="148"/>
      <c r="H192" s="148"/>
      <c r="I192" s="147">
        <v>2.1</v>
      </c>
      <c r="J192" s="147">
        <v>1.8</v>
      </c>
      <c r="K192" s="148">
        <v>932.6424870466321</v>
      </c>
      <c r="L192" s="184">
        <v>24</v>
      </c>
      <c r="M192" s="168">
        <v>23.13500269830679</v>
      </c>
      <c r="N192" s="168">
        <v>83.53879593884864</v>
      </c>
      <c r="O192" s="23">
        <v>6</v>
      </c>
    </row>
    <row r="193" spans="2:15" ht="15" customHeight="1">
      <c r="B193" s="23">
        <v>116</v>
      </c>
      <c r="C193" s="139" t="s">
        <v>457</v>
      </c>
      <c r="D193" s="165" t="s">
        <v>410</v>
      </c>
      <c r="E193" s="23">
        <v>1</v>
      </c>
      <c r="F193" s="148">
        <v>14</v>
      </c>
      <c r="G193" s="148"/>
      <c r="H193" s="148"/>
      <c r="I193" s="147">
        <v>2.1</v>
      </c>
      <c r="J193" s="147">
        <v>1.8</v>
      </c>
      <c r="K193" s="148">
        <v>932.6424870466321</v>
      </c>
      <c r="L193" s="184">
        <v>24</v>
      </c>
      <c r="M193" s="168">
        <v>23.13763125808888</v>
      </c>
      <c r="N193" s="168">
        <v>83.53437918440068</v>
      </c>
      <c r="O193" s="23">
        <v>8</v>
      </c>
    </row>
    <row r="194" spans="2:15" ht="15" customHeight="1">
      <c r="B194" s="23">
        <v>117</v>
      </c>
      <c r="C194" s="139" t="s">
        <v>457</v>
      </c>
      <c r="D194" s="165" t="s">
        <v>433</v>
      </c>
      <c r="E194" s="23">
        <v>1</v>
      </c>
      <c r="F194" s="148">
        <v>14</v>
      </c>
      <c r="G194" s="148"/>
      <c r="H194" s="148"/>
      <c r="I194" s="147">
        <v>2.1</v>
      </c>
      <c r="J194" s="147">
        <v>1.8</v>
      </c>
      <c r="K194" s="148">
        <v>932.6424870466321</v>
      </c>
      <c r="L194" s="184">
        <v>24</v>
      </c>
      <c r="M194" s="168">
        <v>23.14689016385657</v>
      </c>
      <c r="N194" s="168">
        <v>83.53849192784317</v>
      </c>
      <c r="O194" s="23">
        <v>8</v>
      </c>
    </row>
    <row r="195" spans="2:15" ht="15" customHeight="1">
      <c r="B195" s="23">
        <v>118</v>
      </c>
      <c r="C195" s="139" t="s">
        <v>457</v>
      </c>
      <c r="D195" s="165" t="s">
        <v>434</v>
      </c>
      <c r="E195" s="23">
        <v>1</v>
      </c>
      <c r="F195" s="148">
        <v>16</v>
      </c>
      <c r="G195" s="148"/>
      <c r="H195" s="148"/>
      <c r="I195" s="147">
        <v>2.3</v>
      </c>
      <c r="J195" s="147">
        <v>2.1</v>
      </c>
      <c r="K195" s="148">
        <v>1088.082901554404</v>
      </c>
      <c r="L195" s="184">
        <v>26</v>
      </c>
      <c r="M195" s="168">
        <v>23.14689016385657</v>
      </c>
      <c r="N195" s="168">
        <v>83.53849192784317</v>
      </c>
      <c r="O195" s="23">
        <v>8</v>
      </c>
    </row>
    <row r="196" spans="2:15" ht="15" customHeight="1">
      <c r="B196" s="23">
        <v>119</v>
      </c>
      <c r="C196" s="139" t="s">
        <v>458</v>
      </c>
      <c r="D196" s="165" t="s">
        <v>411</v>
      </c>
      <c r="E196" s="23">
        <v>1</v>
      </c>
      <c r="F196" s="148">
        <v>50</v>
      </c>
      <c r="G196" s="148">
        <v>70</v>
      </c>
      <c r="H196" s="148"/>
      <c r="I196" s="106">
        <v>0.5186999999999999</v>
      </c>
      <c r="J196" s="106">
        <v>0.4823875</v>
      </c>
      <c r="K196" s="148">
        <v>249.9417098445596</v>
      </c>
      <c r="L196" s="185">
        <v>0.35</v>
      </c>
      <c r="M196" s="168">
        <v>23.13015322301752</v>
      </c>
      <c r="N196" s="168">
        <v>83.53918169660002</v>
      </c>
      <c r="O196" s="23">
        <v>6</v>
      </c>
    </row>
    <row r="197" spans="2:15" ht="15" customHeight="1">
      <c r="B197" s="23">
        <v>120</v>
      </c>
      <c r="C197" s="139" t="s">
        <v>458</v>
      </c>
      <c r="D197" s="165" t="s">
        <v>412</v>
      </c>
      <c r="E197" s="23">
        <v>1</v>
      </c>
      <c r="F197" s="148">
        <v>50</v>
      </c>
      <c r="G197" s="148">
        <v>85</v>
      </c>
      <c r="H197" s="148"/>
      <c r="I197" s="106">
        <v>0.62985</v>
      </c>
      <c r="J197" s="106">
        <v>0.58575625</v>
      </c>
      <c r="K197" s="148">
        <v>303.50064766839375</v>
      </c>
      <c r="L197" s="185">
        <v>0.425</v>
      </c>
      <c r="M197" s="168">
        <v>23.13250066000516</v>
      </c>
      <c r="N197" s="168">
        <v>83.53953856705918</v>
      </c>
      <c r="O197" s="23">
        <v>7</v>
      </c>
    </row>
    <row r="198" spans="2:15" ht="15" customHeight="1">
      <c r="B198" s="23">
        <v>121</v>
      </c>
      <c r="C198" s="139" t="s">
        <v>458</v>
      </c>
      <c r="D198" s="165" t="s">
        <v>413</v>
      </c>
      <c r="E198" s="23">
        <v>1</v>
      </c>
      <c r="F198" s="148">
        <v>50</v>
      </c>
      <c r="G198" s="148">
        <v>70</v>
      </c>
      <c r="H198" s="148"/>
      <c r="I198" s="106">
        <v>0.5186999999999999</v>
      </c>
      <c r="J198" s="106">
        <v>0.4823875</v>
      </c>
      <c r="K198" s="148">
        <v>249.9417098445596</v>
      </c>
      <c r="L198" s="185">
        <v>0.35</v>
      </c>
      <c r="M198" s="168">
        <v>23.13560733977689</v>
      </c>
      <c r="N198" s="168">
        <v>83.54117328744837</v>
      </c>
      <c r="O198" s="23">
        <v>6</v>
      </c>
    </row>
    <row r="199" spans="2:15" ht="15" customHeight="1">
      <c r="B199" s="23">
        <v>122</v>
      </c>
      <c r="C199" s="139" t="s">
        <v>458</v>
      </c>
      <c r="D199" s="165" t="s">
        <v>414</v>
      </c>
      <c r="E199" s="23">
        <v>1</v>
      </c>
      <c r="F199" s="148">
        <v>50</v>
      </c>
      <c r="G199" s="148">
        <v>85</v>
      </c>
      <c r="H199" s="148"/>
      <c r="I199" s="106">
        <v>0.62985</v>
      </c>
      <c r="J199" s="106">
        <v>0.58575625</v>
      </c>
      <c r="K199" s="148">
        <v>303.50064766839375</v>
      </c>
      <c r="L199" s="185">
        <v>0.425</v>
      </c>
      <c r="M199" s="168">
        <v>23.13178267243249</v>
      </c>
      <c r="N199" s="168">
        <v>83.53554533700272</v>
      </c>
      <c r="O199" s="23">
        <v>8</v>
      </c>
    </row>
    <row r="200" spans="2:15" ht="15" customHeight="1">
      <c r="B200" s="23">
        <v>123</v>
      </c>
      <c r="C200" s="139" t="s">
        <v>458</v>
      </c>
      <c r="D200" s="165" t="s">
        <v>454</v>
      </c>
      <c r="E200" s="23">
        <v>1</v>
      </c>
      <c r="F200" s="148">
        <v>70</v>
      </c>
      <c r="G200" s="148">
        <v>80</v>
      </c>
      <c r="H200" s="148"/>
      <c r="I200" s="106">
        <v>0.82992</v>
      </c>
      <c r="J200" s="106">
        <v>0.7718200000000001</v>
      </c>
      <c r="K200" s="148">
        <v>399.90673575129534</v>
      </c>
      <c r="L200" s="185">
        <v>0.56</v>
      </c>
      <c r="M200" s="168">
        <v>23.15476212364407</v>
      </c>
      <c r="N200" s="168">
        <v>83.54238269817392</v>
      </c>
      <c r="O200" s="23">
        <v>6</v>
      </c>
    </row>
    <row r="201" spans="2:15" ht="15" customHeight="1">
      <c r="B201" s="23">
        <v>124</v>
      </c>
      <c r="C201" s="139" t="s">
        <v>458</v>
      </c>
      <c r="D201" s="165" t="s">
        <v>455</v>
      </c>
      <c r="E201" s="23">
        <v>1</v>
      </c>
      <c r="F201" s="148">
        <v>55</v>
      </c>
      <c r="G201" s="148">
        <v>85</v>
      </c>
      <c r="H201" s="148"/>
      <c r="I201" s="106">
        <v>0.692835</v>
      </c>
      <c r="J201" s="106">
        <v>0.644331875</v>
      </c>
      <c r="K201" s="148">
        <v>333.85071243523316</v>
      </c>
      <c r="L201" s="185">
        <v>0.4675</v>
      </c>
      <c r="M201" s="168">
        <v>23.14882645186222</v>
      </c>
      <c r="N201" s="168">
        <v>83.54331772923442</v>
      </c>
      <c r="O201" s="23">
        <v>5</v>
      </c>
    </row>
    <row r="202" spans="2:15" ht="15" customHeight="1">
      <c r="B202" s="23">
        <v>125</v>
      </c>
      <c r="C202" s="139" t="s">
        <v>459</v>
      </c>
      <c r="D202" s="165" t="s">
        <v>415</v>
      </c>
      <c r="E202" s="23">
        <v>1</v>
      </c>
      <c r="F202" s="148">
        <v>50</v>
      </c>
      <c r="G202" s="148">
        <v>80</v>
      </c>
      <c r="H202" s="147">
        <v>1.2</v>
      </c>
      <c r="I202" s="106">
        <v>5.1466666666666665</v>
      </c>
      <c r="J202" s="106">
        <v>4.837866666666666</v>
      </c>
      <c r="K202" s="148">
        <v>2506.666666666666</v>
      </c>
      <c r="L202" s="146">
        <v>3.95</v>
      </c>
      <c r="M202" s="168">
        <v>23.13798244654474</v>
      </c>
      <c r="N202" s="168">
        <v>83.53299724541795</v>
      </c>
      <c r="O202" s="23">
        <v>4</v>
      </c>
    </row>
    <row r="203" spans="2:15" ht="15" customHeight="1">
      <c r="B203" s="23">
        <v>126</v>
      </c>
      <c r="C203" s="139" t="s">
        <v>459</v>
      </c>
      <c r="D203" s="165" t="s">
        <v>415</v>
      </c>
      <c r="E203" s="23">
        <v>1</v>
      </c>
      <c r="F203" s="148">
        <v>55</v>
      </c>
      <c r="G203" s="148">
        <v>60</v>
      </c>
      <c r="H203" s="147">
        <v>1.2</v>
      </c>
      <c r="I203" s="106">
        <v>4.246</v>
      </c>
      <c r="J203" s="106">
        <v>3.99124</v>
      </c>
      <c r="K203" s="148">
        <v>2068</v>
      </c>
      <c r="L203" s="146">
        <v>3.26</v>
      </c>
      <c r="M203" s="168">
        <v>23.152469</v>
      </c>
      <c r="N203" s="168">
        <v>83.538813</v>
      </c>
      <c r="O203" s="23">
        <v>12</v>
      </c>
    </row>
    <row r="204" spans="2:15" ht="15" customHeight="1">
      <c r="B204" s="23">
        <v>127</v>
      </c>
      <c r="C204" s="139" t="s">
        <v>460</v>
      </c>
      <c r="D204" s="165" t="s">
        <v>432</v>
      </c>
      <c r="E204" s="23">
        <v>1</v>
      </c>
      <c r="F204" s="148">
        <v>25</v>
      </c>
      <c r="G204" s="148"/>
      <c r="H204" s="148"/>
      <c r="I204" s="147">
        <v>18</v>
      </c>
      <c r="J204" s="147">
        <v>12.6</v>
      </c>
      <c r="K204" s="148">
        <v>6528.4974093264245</v>
      </c>
      <c r="L204" s="184">
        <v>6</v>
      </c>
      <c r="M204" s="167">
        <v>23.151879</v>
      </c>
      <c r="N204" s="167">
        <v>83.546437</v>
      </c>
      <c r="O204" s="23">
        <v>11</v>
      </c>
    </row>
    <row r="205" spans="2:15" ht="15" customHeight="1">
      <c r="B205" s="137"/>
      <c r="C205" s="137"/>
      <c r="D205" s="99"/>
      <c r="E205" s="137">
        <f>SUM(E77:E204)</f>
        <v>127</v>
      </c>
      <c r="F205" s="137"/>
      <c r="G205" s="137"/>
      <c r="H205" s="137"/>
      <c r="I205" s="186">
        <f>SUM(I77:I204)</f>
        <v>151.3843198129842</v>
      </c>
      <c r="J205" s="186">
        <f>SUM(J77:J204)</f>
        <v>139.13866962050997</v>
      </c>
      <c r="K205" s="187">
        <f>SUM(K77:K204)</f>
        <v>72088.93762720723</v>
      </c>
      <c r="L205" s="137">
        <f>SUM(L77:L204)</f>
        <v>208.1675</v>
      </c>
      <c r="M205" s="137"/>
      <c r="N205" s="137"/>
      <c r="O205" s="23">
        <f>SUM(O77:O204)</f>
        <v>389</v>
      </c>
    </row>
  </sheetData>
  <mergeCells count="19">
    <mergeCell ref="B76:O76"/>
    <mergeCell ref="B74:B75"/>
    <mergeCell ref="C74:C75"/>
    <mergeCell ref="D74:D75"/>
    <mergeCell ref="E74:E75"/>
    <mergeCell ref="F74:H74"/>
    <mergeCell ref="O74:O75"/>
    <mergeCell ref="M75:N75"/>
    <mergeCell ref="I16:L16"/>
    <mergeCell ref="D73:O73"/>
    <mergeCell ref="E3:L3"/>
    <mergeCell ref="E5:O5"/>
    <mergeCell ref="B1:O1"/>
    <mergeCell ref="I17:L17"/>
    <mergeCell ref="E9:L9"/>
    <mergeCell ref="E6:K6"/>
    <mergeCell ref="E7:K7"/>
    <mergeCell ref="E8:K8"/>
    <mergeCell ref="E16:H16"/>
  </mergeCells>
  <hyperlinks>
    <hyperlink ref="D77" r:id="rId1" display="mailto:ठाकुर@बासु"/>
    <hyperlink ref="D78" r:id="rId2" display="mailto:छेरकिन@जगदेव"/>
    <hyperlink ref="D79" r:id="rId3" display="mailto:रुगहू@बासु"/>
    <hyperlink ref="D80" r:id="rId4" display="mailto:बोको@बासु"/>
    <hyperlink ref="D81" r:id="rId5" display="mailto:सुखन@बासु"/>
    <hyperlink ref="D82" r:id="rId6" display="mailto:झरहा@नाधुवा"/>
    <hyperlink ref="D93" r:id="rId7" display="सेरो@ढे"/>
    <hyperlink ref="D105" r:id="rId8" display="mailto:छेरकिन@जगदेव"/>
    <hyperlink ref="D106" r:id="rId9" display="mailto:रुगहू@बासु"/>
    <hyperlink ref="D107" r:id="rId10" display="mailto:बोको@बासु"/>
    <hyperlink ref="D108" r:id="rId11" display="mailto:सुखन@बासु"/>
    <hyperlink ref="D109" r:id="rId12" display="mailto:झरहा@नाधुवा"/>
    <hyperlink ref="D135" r:id="rId13" display="mailto:ठाकुर@बासु"/>
    <hyperlink ref="D136" r:id="rId14" display="mailto:छेरकिन@जगदेव"/>
    <hyperlink ref="D137" r:id="rId15" display="mailto:रुगहू@बासु"/>
    <hyperlink ref="D138" r:id="rId16" display="mailto:बोको@बासु"/>
    <hyperlink ref="D139" r:id="rId17" display="mailto:सुखन@बासु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230" t="s">
        <v>251</v>
      </c>
      <c r="B1" s="230"/>
      <c r="C1" s="230"/>
      <c r="D1" s="230"/>
      <c r="E1" s="230"/>
      <c r="F1" s="230"/>
      <c r="G1" s="62" t="s">
        <v>252</v>
      </c>
    </row>
    <row r="2" spans="1:7" ht="15">
      <c r="A2" s="229" t="s">
        <v>47</v>
      </c>
      <c r="B2" s="229"/>
      <c r="C2" s="229"/>
      <c r="D2" s="229"/>
      <c r="E2" s="229"/>
      <c r="F2" s="229"/>
      <c r="G2" s="229"/>
    </row>
    <row r="3" spans="1:7" ht="15">
      <c r="A3" s="63" t="s">
        <v>48</v>
      </c>
      <c r="B3" s="228">
        <v>302</v>
      </c>
      <c r="C3" s="228"/>
      <c r="D3" s="228"/>
      <c r="E3" s="228"/>
      <c r="F3" s="228"/>
      <c r="G3" s="228"/>
    </row>
    <row r="4" spans="1:7" ht="15">
      <c r="A4" s="63" t="s">
        <v>49</v>
      </c>
      <c r="B4" s="231">
        <v>1445</v>
      </c>
      <c r="C4" s="231"/>
      <c r="D4" s="231"/>
      <c r="E4" s="231"/>
      <c r="F4" s="231"/>
      <c r="G4" s="231"/>
    </row>
    <row r="5" spans="1:7" ht="15">
      <c r="A5" s="63" t="s">
        <v>50</v>
      </c>
      <c r="B5" s="228">
        <v>291</v>
      </c>
      <c r="C5" s="228"/>
      <c r="D5" s="228"/>
      <c r="E5" s="228"/>
      <c r="F5" s="228"/>
      <c r="G5" s="228"/>
    </row>
    <row r="6" spans="1:7" ht="15">
      <c r="A6" s="63" t="s">
        <v>51</v>
      </c>
      <c r="B6" s="231">
        <v>1329</v>
      </c>
      <c r="C6" s="231"/>
      <c r="D6" s="231"/>
      <c r="E6" s="231"/>
      <c r="F6" s="231"/>
      <c r="G6" s="231"/>
    </row>
    <row r="7" spans="1:7" ht="15">
      <c r="A7" s="63" t="s">
        <v>52</v>
      </c>
      <c r="B7" s="228">
        <v>1.05</v>
      </c>
      <c r="C7" s="228"/>
      <c r="D7" s="228"/>
      <c r="E7" s="228"/>
      <c r="F7" s="228"/>
      <c r="G7" s="228"/>
    </row>
    <row r="8" spans="1:7" ht="15">
      <c r="A8" s="63" t="s">
        <v>53</v>
      </c>
      <c r="B8" s="228">
        <v>65.46</v>
      </c>
      <c r="C8" s="228"/>
      <c r="D8" s="228"/>
      <c r="E8" s="228"/>
      <c r="F8" s="228"/>
      <c r="G8" s="228"/>
    </row>
    <row r="9" spans="1:7" ht="21">
      <c r="A9" s="64" t="s">
        <v>54</v>
      </c>
      <c r="B9" s="65" t="s">
        <v>55</v>
      </c>
      <c r="C9" s="65" t="s">
        <v>56</v>
      </c>
      <c r="D9" s="65" t="s">
        <v>57</v>
      </c>
      <c r="E9" s="65" t="s">
        <v>58</v>
      </c>
      <c r="F9" s="65" t="s">
        <v>59</v>
      </c>
      <c r="G9" s="66" t="s">
        <v>60</v>
      </c>
    </row>
    <row r="10" spans="1:7" ht="15">
      <c r="A10" s="63" t="s">
        <v>61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8"/>
    </row>
    <row r="11" spans="1:7" ht="15">
      <c r="A11" s="63" t="s">
        <v>62</v>
      </c>
      <c r="B11" s="69">
        <v>9390</v>
      </c>
      <c r="C11" s="69">
        <v>37789</v>
      </c>
      <c r="D11" s="69">
        <v>32713</v>
      </c>
      <c r="E11" s="69">
        <v>34769</v>
      </c>
      <c r="F11" s="69">
        <v>15342</v>
      </c>
      <c r="G11" s="68"/>
    </row>
    <row r="12" spans="1:7" ht="15">
      <c r="A12" s="63" t="s">
        <v>63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1"/>
    </row>
    <row r="13" spans="1:7" ht="15">
      <c r="A13" s="63" t="s">
        <v>64</v>
      </c>
      <c r="B13" s="67">
        <v>0</v>
      </c>
      <c r="C13" s="67"/>
      <c r="D13" s="67"/>
      <c r="E13" s="67"/>
      <c r="F13" s="67"/>
      <c r="G13" s="68"/>
    </row>
    <row r="14" spans="1:7" ht="15">
      <c r="A14" s="63" t="s">
        <v>65</v>
      </c>
      <c r="B14" s="67">
        <v>1.66</v>
      </c>
      <c r="C14" s="67">
        <v>1.37</v>
      </c>
      <c r="D14" s="67">
        <v>1.13</v>
      </c>
      <c r="E14" s="67">
        <v>0.89</v>
      </c>
      <c r="F14" s="67">
        <v>1.1</v>
      </c>
      <c r="G14" s="61"/>
    </row>
    <row r="15" spans="1:7" ht="15">
      <c r="A15" s="63" t="s">
        <v>66</v>
      </c>
      <c r="B15" s="67">
        <v>54.1</v>
      </c>
      <c r="C15" s="67">
        <v>50.59</v>
      </c>
      <c r="D15" s="67">
        <v>53.89</v>
      </c>
      <c r="E15" s="67">
        <v>51.82</v>
      </c>
      <c r="F15" s="67">
        <v>44.81</v>
      </c>
      <c r="G15" s="61"/>
    </row>
    <row r="16" spans="1:7" ht="15">
      <c r="A16" s="63" t="s">
        <v>67</v>
      </c>
      <c r="B16" s="67">
        <v>47.74</v>
      </c>
      <c r="C16" s="67">
        <v>48.15</v>
      </c>
      <c r="D16" s="67">
        <v>47.82</v>
      </c>
      <c r="E16" s="67">
        <v>51.61</v>
      </c>
      <c r="F16" s="67">
        <v>51.3</v>
      </c>
      <c r="G16" s="61"/>
    </row>
    <row r="17" spans="1:7" ht="15">
      <c r="A17" s="63" t="s">
        <v>68</v>
      </c>
      <c r="B17" s="67">
        <v>42.49</v>
      </c>
      <c r="C17" s="67">
        <v>133.06</v>
      </c>
      <c r="D17" s="67">
        <v>115.19</v>
      </c>
      <c r="E17" s="67">
        <v>124.18</v>
      </c>
      <c r="F17" s="67">
        <v>57.25</v>
      </c>
      <c r="G17" s="61"/>
    </row>
    <row r="18" spans="1:7" ht="15">
      <c r="A18" s="63" t="s">
        <v>69</v>
      </c>
      <c r="B18" s="67">
        <v>189.85</v>
      </c>
      <c r="C18" s="67">
        <v>175.93</v>
      </c>
      <c r="D18" s="67">
        <v>174</v>
      </c>
      <c r="E18" s="67">
        <v>172</v>
      </c>
      <c r="F18" s="67">
        <v>167</v>
      </c>
      <c r="G18" s="61"/>
    </row>
    <row r="19" spans="1:7" ht="15">
      <c r="A19" s="63" t="s">
        <v>70</v>
      </c>
      <c r="B19" s="67">
        <v>0</v>
      </c>
      <c r="C19" s="67">
        <v>233</v>
      </c>
      <c r="D19" s="67">
        <v>204</v>
      </c>
      <c r="E19" s="67">
        <v>198</v>
      </c>
      <c r="F19" s="67">
        <v>23</v>
      </c>
      <c r="G19" s="61"/>
    </row>
    <row r="20" spans="1:7" ht="15">
      <c r="A20" s="63" t="s">
        <v>71</v>
      </c>
      <c r="B20" s="67">
        <v>221</v>
      </c>
      <c r="C20" s="67">
        <v>284</v>
      </c>
      <c r="D20" s="67">
        <v>284</v>
      </c>
      <c r="E20" s="67">
        <v>280</v>
      </c>
      <c r="F20" s="67">
        <v>268</v>
      </c>
      <c r="G20" s="68"/>
    </row>
    <row r="21" spans="1:7" ht="15">
      <c r="A21" s="63" t="s">
        <v>72</v>
      </c>
      <c r="B21" s="67">
        <v>455</v>
      </c>
      <c r="C21" s="67">
        <v>627</v>
      </c>
      <c r="D21" s="67">
        <v>617</v>
      </c>
      <c r="E21" s="67">
        <v>606</v>
      </c>
      <c r="F21" s="67">
        <v>555</v>
      </c>
      <c r="G21" s="68"/>
    </row>
    <row r="22" spans="1:7" ht="15">
      <c r="A22" s="63" t="s">
        <v>73</v>
      </c>
      <c r="B22" s="67">
        <v>1</v>
      </c>
      <c r="C22" s="67">
        <v>4</v>
      </c>
      <c r="D22" s="67">
        <v>0</v>
      </c>
      <c r="E22" s="67">
        <v>1</v>
      </c>
      <c r="F22" s="67">
        <v>0</v>
      </c>
      <c r="G22" s="61"/>
    </row>
    <row r="23" spans="1:7" ht="15">
      <c r="A23" s="229" t="s">
        <v>74</v>
      </c>
      <c r="B23" s="229"/>
      <c r="C23" s="229"/>
      <c r="D23" s="229"/>
      <c r="E23" s="229"/>
      <c r="F23" s="229"/>
      <c r="G23" s="229"/>
    </row>
    <row r="24" spans="1:7" ht="15">
      <c r="A24" s="63" t="s">
        <v>75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1"/>
    </row>
    <row r="25" spans="1:7" ht="15">
      <c r="A25" s="63" t="s">
        <v>76</v>
      </c>
      <c r="B25" s="67">
        <v>47</v>
      </c>
      <c r="C25" s="67">
        <v>75</v>
      </c>
      <c r="D25" s="67">
        <v>117</v>
      </c>
      <c r="E25" s="67">
        <v>85</v>
      </c>
      <c r="F25" s="67">
        <v>80</v>
      </c>
      <c r="G25" s="68"/>
    </row>
    <row r="26" spans="1:7" ht="15">
      <c r="A26" s="63" t="s">
        <v>77</v>
      </c>
      <c r="B26" s="67">
        <v>19</v>
      </c>
      <c r="C26" s="67">
        <v>41</v>
      </c>
      <c r="D26" s="67">
        <v>42</v>
      </c>
      <c r="E26" s="67">
        <v>44</v>
      </c>
      <c r="F26" s="67">
        <v>41</v>
      </c>
      <c r="G26" s="68"/>
    </row>
    <row r="27" spans="1:7" ht="15">
      <c r="A27" s="63" t="s">
        <v>78</v>
      </c>
      <c r="B27" s="67">
        <v>28</v>
      </c>
      <c r="C27" s="67">
        <v>34</v>
      </c>
      <c r="D27" s="67">
        <v>75</v>
      </c>
      <c r="E27" s="67">
        <v>41</v>
      </c>
      <c r="F27" s="67">
        <v>39</v>
      </c>
      <c r="G27" s="61"/>
    </row>
    <row r="28" spans="1:7" ht="15">
      <c r="A28" s="63" t="s">
        <v>79</v>
      </c>
      <c r="B28" s="67">
        <v>83.17</v>
      </c>
      <c r="C28" s="67">
        <v>85.02</v>
      </c>
      <c r="D28" s="67">
        <v>77.45</v>
      </c>
      <c r="E28" s="67">
        <v>86.74</v>
      </c>
      <c r="F28" s="67">
        <v>69.31</v>
      </c>
      <c r="G28" s="61"/>
    </row>
    <row r="29" spans="1:7" ht="15">
      <c r="A29" s="63" t="s">
        <v>80</v>
      </c>
      <c r="B29" s="67">
        <v>85.11</v>
      </c>
      <c r="C29" s="67">
        <v>90.67</v>
      </c>
      <c r="D29" s="67">
        <v>94.02</v>
      </c>
      <c r="E29" s="67">
        <v>82.35</v>
      </c>
      <c r="F29" s="67">
        <v>80</v>
      </c>
      <c r="G29" s="61"/>
    </row>
    <row r="30" spans="1:7" ht="15">
      <c r="A30" s="229" t="s">
        <v>81</v>
      </c>
      <c r="B30" s="229"/>
      <c r="C30" s="229"/>
      <c r="D30" s="229"/>
      <c r="E30" s="229"/>
      <c r="F30" s="229"/>
      <c r="G30" s="229"/>
    </row>
    <row r="31" spans="1:7" ht="15">
      <c r="A31" s="63" t="s">
        <v>82</v>
      </c>
      <c r="B31" s="67">
        <v>33.78</v>
      </c>
      <c r="C31" s="67">
        <v>70.99</v>
      </c>
      <c r="D31" s="67">
        <v>62.08</v>
      </c>
      <c r="E31" s="67">
        <v>68.25</v>
      </c>
      <c r="F31" s="67">
        <v>28.57</v>
      </c>
      <c r="G31" s="61"/>
    </row>
    <row r="32" spans="1:7" ht="15">
      <c r="A32" s="63" t="s">
        <v>83</v>
      </c>
      <c r="B32" s="67">
        <v>25.31</v>
      </c>
      <c r="C32" s="67">
        <v>60.5</v>
      </c>
      <c r="D32" s="67">
        <v>55.2</v>
      </c>
      <c r="E32" s="67">
        <v>59.49</v>
      </c>
      <c r="F32" s="67">
        <v>24.23</v>
      </c>
      <c r="G32" s="61"/>
    </row>
    <row r="33" spans="1:7" ht="15">
      <c r="A33" s="63" t="s">
        <v>84</v>
      </c>
      <c r="B33" s="67">
        <v>8.28</v>
      </c>
      <c r="C33" s="67">
        <v>9.83</v>
      </c>
      <c r="D33" s="67">
        <v>6.08</v>
      </c>
      <c r="E33" s="67">
        <v>7.78</v>
      </c>
      <c r="F33" s="67">
        <v>3.46</v>
      </c>
      <c r="G33" s="61"/>
    </row>
    <row r="34" spans="1:7" ht="15">
      <c r="A34" s="63" t="s">
        <v>85</v>
      </c>
      <c r="B34" s="67">
        <v>24.65</v>
      </c>
      <c r="C34" s="67">
        <v>13.98</v>
      </c>
      <c r="D34" s="67">
        <v>9.92</v>
      </c>
      <c r="E34" s="67">
        <v>11.56</v>
      </c>
      <c r="F34" s="67">
        <v>12.51</v>
      </c>
      <c r="G34" s="61"/>
    </row>
    <row r="35" spans="1:7" ht="15">
      <c r="A35" s="63" t="s">
        <v>86</v>
      </c>
      <c r="B35" s="67">
        <v>0.18</v>
      </c>
      <c r="C35" s="67">
        <v>0.66</v>
      </c>
      <c r="D35" s="67">
        <v>0.8</v>
      </c>
      <c r="E35" s="67">
        <v>0.98</v>
      </c>
      <c r="F35" s="67">
        <v>0.88</v>
      </c>
      <c r="G35" s="61"/>
    </row>
    <row r="36" spans="1:7" ht="15">
      <c r="A36" s="63" t="s">
        <v>87</v>
      </c>
      <c r="B36" s="67">
        <v>0.53</v>
      </c>
      <c r="C36" s="67">
        <v>0.93</v>
      </c>
      <c r="D36" s="67">
        <v>1.29</v>
      </c>
      <c r="E36" s="67">
        <v>1.44</v>
      </c>
      <c r="F36" s="67">
        <v>3.08</v>
      </c>
      <c r="G36" s="61"/>
    </row>
    <row r="37" spans="1:7" ht="15">
      <c r="A37" s="63" t="s">
        <v>88</v>
      </c>
      <c r="B37" s="67">
        <v>193.08</v>
      </c>
      <c r="C37" s="67">
        <v>202</v>
      </c>
      <c r="D37" s="67">
        <v>176.44</v>
      </c>
      <c r="E37" s="67">
        <v>195.03</v>
      </c>
      <c r="F37" s="67">
        <v>178.38</v>
      </c>
      <c r="G37" s="61"/>
    </row>
    <row r="38" spans="1:7" ht="15">
      <c r="A38" s="63" t="s">
        <v>89</v>
      </c>
      <c r="B38" s="67">
        <v>100</v>
      </c>
      <c r="C38" s="67">
        <v>100</v>
      </c>
      <c r="D38" s="67">
        <v>99.98</v>
      </c>
      <c r="E38" s="67">
        <v>99.73</v>
      </c>
      <c r="F38" s="67">
        <v>100</v>
      </c>
      <c r="G38" s="61"/>
    </row>
    <row r="39" spans="1:7" ht="15">
      <c r="A39" s="63" t="s">
        <v>90</v>
      </c>
      <c r="B39" s="67">
        <v>100</v>
      </c>
      <c r="C39" s="67">
        <v>79.31</v>
      </c>
      <c r="D39" s="67">
        <v>90.55</v>
      </c>
      <c r="E39" s="67">
        <v>100</v>
      </c>
      <c r="F39" s="67">
        <v>45.71</v>
      </c>
      <c r="G39" s="67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1" customWidth="1"/>
    <col min="2" max="2" width="13.7109375" style="51" customWidth="1"/>
    <col min="3" max="3" width="27.00390625" style="80" customWidth="1"/>
    <col min="4" max="4" width="16.28125" style="51" customWidth="1"/>
    <col min="5" max="6" width="9.140625" style="51" customWidth="1"/>
    <col min="7" max="7" width="10.7109375" style="51" customWidth="1"/>
    <col min="8" max="8" width="11.7109375" style="51" customWidth="1"/>
    <col min="9" max="9" width="15.7109375" style="51" customWidth="1"/>
    <col min="10" max="10" width="15.28125" style="51" customWidth="1"/>
    <col min="11" max="11" width="13.8515625" style="0" customWidth="1"/>
    <col min="12" max="12" width="16.8515625" style="84" customWidth="1"/>
    <col min="13" max="16384" width="9.140625" style="51" customWidth="1"/>
  </cols>
  <sheetData>
    <row r="1" spans="1:11" ht="23.25" customHeight="1">
      <c r="A1" s="235" t="s">
        <v>276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s="75" customFormat="1" ht="48" customHeight="1">
      <c r="A2" s="76" t="s">
        <v>244</v>
      </c>
      <c r="B2" s="76" t="s">
        <v>245</v>
      </c>
      <c r="C2" s="81" t="s">
        <v>246</v>
      </c>
      <c r="D2" s="76"/>
      <c r="E2" s="76" t="s">
        <v>241</v>
      </c>
      <c r="F2" s="76" t="s">
        <v>242</v>
      </c>
      <c r="G2" s="76" t="s">
        <v>243</v>
      </c>
      <c r="H2" s="76" t="s">
        <v>277</v>
      </c>
      <c r="I2" s="76" t="s">
        <v>282</v>
      </c>
      <c r="J2" s="76" t="s">
        <v>271</v>
      </c>
      <c r="K2" s="76" t="s">
        <v>247</v>
      </c>
    </row>
    <row r="3" spans="1:11" s="75" customFormat="1" ht="16.5" customHeight="1">
      <c r="A3" s="76"/>
      <c r="B3" s="76"/>
      <c r="C3" s="81"/>
      <c r="D3" s="76" t="s">
        <v>283</v>
      </c>
      <c r="E3" s="76" t="s">
        <v>278</v>
      </c>
      <c r="F3" s="76" t="s">
        <v>278</v>
      </c>
      <c r="G3" s="76" t="s">
        <v>278</v>
      </c>
      <c r="H3" s="76" t="s">
        <v>279</v>
      </c>
      <c r="I3" s="76" t="s">
        <v>280</v>
      </c>
      <c r="J3" s="76" t="s">
        <v>281</v>
      </c>
      <c r="K3" s="76" t="s">
        <v>281</v>
      </c>
    </row>
    <row r="4" spans="1:11" ht="15" customHeight="1">
      <c r="A4" s="53">
        <v>1</v>
      </c>
      <c r="B4" s="53" t="s">
        <v>184</v>
      </c>
      <c r="C4" s="77" t="s">
        <v>119</v>
      </c>
      <c r="D4" s="54" t="s">
        <v>185</v>
      </c>
      <c r="E4" s="51">
        <v>25</v>
      </c>
      <c r="F4" s="51">
        <v>25</v>
      </c>
      <c r="G4" s="51">
        <v>3</v>
      </c>
      <c r="H4" s="82">
        <f aca="true" t="shared" si="0" ref="H4:H35">(E4+(E4-(2*G4*0.1)*(G4/0.3-1)))/2*(F4+(F4-(2*G4*0.1)*(G4/0.3-1)))/2*G4</f>
        <v>1491.8700000000001</v>
      </c>
      <c r="I4" s="82">
        <f>0.75*(H4/0.15)/10000</f>
        <v>0.745935</v>
      </c>
      <c r="J4" s="52">
        <f>I4*2</f>
        <v>1.49187</v>
      </c>
      <c r="K4" s="52">
        <f>+J4+I4</f>
        <v>2.237805</v>
      </c>
    </row>
    <row r="5" spans="1:11" ht="15" customHeight="1">
      <c r="A5" s="53">
        <v>2</v>
      </c>
      <c r="B5" s="53" t="s">
        <v>184</v>
      </c>
      <c r="C5" s="77" t="s">
        <v>120</v>
      </c>
      <c r="D5" s="54" t="s">
        <v>187</v>
      </c>
      <c r="E5" s="74">
        <v>40</v>
      </c>
      <c r="F5" s="74">
        <v>40</v>
      </c>
      <c r="G5" s="51">
        <v>3</v>
      </c>
      <c r="H5" s="82">
        <f t="shared" si="0"/>
        <v>4173.869999999999</v>
      </c>
      <c r="I5" s="82">
        <f aca="true" t="shared" si="1" ref="I5:I68">0.75*(H5/0.15)/10000</f>
        <v>2.086935</v>
      </c>
      <c r="J5" s="52">
        <f aca="true" t="shared" si="2" ref="J5:J68">I5*2</f>
        <v>4.17387</v>
      </c>
      <c r="K5" s="52">
        <f aca="true" t="shared" si="3" ref="K5:K68">+J5+I5</f>
        <v>6.2608049999999995</v>
      </c>
    </row>
    <row r="6" spans="1:11" ht="15">
      <c r="A6" s="53">
        <v>3</v>
      </c>
      <c r="B6" s="53" t="s">
        <v>184</v>
      </c>
      <c r="C6" s="77" t="s">
        <v>121</v>
      </c>
      <c r="D6" s="54" t="s">
        <v>186</v>
      </c>
      <c r="E6" s="51">
        <v>30</v>
      </c>
      <c r="F6" s="51">
        <v>30</v>
      </c>
      <c r="G6" s="51">
        <v>3</v>
      </c>
      <c r="H6" s="82">
        <f t="shared" si="0"/>
        <v>2235.8700000000003</v>
      </c>
      <c r="I6" s="82">
        <f t="shared" si="1"/>
        <v>1.1179350000000001</v>
      </c>
      <c r="J6" s="52">
        <f t="shared" si="2"/>
        <v>2.2358700000000002</v>
      </c>
      <c r="K6" s="52">
        <f t="shared" si="3"/>
        <v>3.3538050000000004</v>
      </c>
    </row>
    <row r="7" spans="1:11" ht="15">
      <c r="A7" s="53">
        <v>4</v>
      </c>
      <c r="B7" s="53" t="s">
        <v>184</v>
      </c>
      <c r="C7" s="77" t="s">
        <v>121</v>
      </c>
      <c r="D7" s="54" t="s">
        <v>185</v>
      </c>
      <c r="E7" s="51">
        <v>23</v>
      </c>
      <c r="F7" s="51">
        <v>23</v>
      </c>
      <c r="G7" s="51">
        <v>3</v>
      </c>
      <c r="H7" s="82">
        <f t="shared" si="0"/>
        <v>1236.27</v>
      </c>
      <c r="I7" s="82">
        <f t="shared" si="1"/>
        <v>0.618135</v>
      </c>
      <c r="J7" s="52">
        <f t="shared" si="2"/>
        <v>1.23627</v>
      </c>
      <c r="K7" s="52">
        <f t="shared" si="3"/>
        <v>1.8544049999999999</v>
      </c>
    </row>
    <row r="8" spans="1:11" ht="15">
      <c r="A8" s="53">
        <v>5</v>
      </c>
      <c r="B8" s="53" t="s">
        <v>184</v>
      </c>
      <c r="C8" s="77" t="s">
        <v>122</v>
      </c>
      <c r="D8" s="54" t="s">
        <v>187</v>
      </c>
      <c r="E8" s="51">
        <v>40</v>
      </c>
      <c r="F8" s="51">
        <v>40</v>
      </c>
      <c r="G8" s="51">
        <v>3</v>
      </c>
      <c r="H8" s="82">
        <f t="shared" si="0"/>
        <v>4173.869999999999</v>
      </c>
      <c r="I8" s="82">
        <f t="shared" si="1"/>
        <v>2.086935</v>
      </c>
      <c r="J8" s="52">
        <f t="shared" si="2"/>
        <v>4.17387</v>
      </c>
      <c r="K8" s="52">
        <f t="shared" si="3"/>
        <v>6.2608049999999995</v>
      </c>
    </row>
    <row r="9" spans="1:11" ht="15">
      <c r="A9" s="53">
        <v>6</v>
      </c>
      <c r="B9" s="53" t="s">
        <v>184</v>
      </c>
      <c r="C9" s="77" t="s">
        <v>120</v>
      </c>
      <c r="D9" s="54" t="s">
        <v>186</v>
      </c>
      <c r="E9" s="51">
        <v>30</v>
      </c>
      <c r="F9" s="51">
        <v>30</v>
      </c>
      <c r="G9" s="51">
        <v>3</v>
      </c>
      <c r="H9" s="82">
        <f t="shared" si="0"/>
        <v>2235.8700000000003</v>
      </c>
      <c r="I9" s="82">
        <f t="shared" si="1"/>
        <v>1.1179350000000001</v>
      </c>
      <c r="J9" s="52">
        <f t="shared" si="2"/>
        <v>2.2358700000000002</v>
      </c>
      <c r="K9" s="52">
        <f t="shared" si="3"/>
        <v>3.3538050000000004</v>
      </c>
    </row>
    <row r="10" spans="1:11" ht="15">
      <c r="A10" s="53">
        <v>7</v>
      </c>
      <c r="B10" s="53" t="s">
        <v>184</v>
      </c>
      <c r="C10" s="77" t="s">
        <v>123</v>
      </c>
      <c r="D10" s="54" t="s">
        <v>185</v>
      </c>
      <c r="E10" s="51">
        <v>23</v>
      </c>
      <c r="F10" s="51">
        <v>23</v>
      </c>
      <c r="G10" s="51">
        <v>3</v>
      </c>
      <c r="H10" s="82">
        <f t="shared" si="0"/>
        <v>1236.27</v>
      </c>
      <c r="I10" s="82">
        <f t="shared" si="1"/>
        <v>0.618135</v>
      </c>
      <c r="J10" s="52">
        <f t="shared" si="2"/>
        <v>1.23627</v>
      </c>
      <c r="K10" s="52">
        <f t="shared" si="3"/>
        <v>1.8544049999999999</v>
      </c>
    </row>
    <row r="11" spans="1:11" ht="15">
      <c r="A11" s="53">
        <v>8</v>
      </c>
      <c r="B11" s="53" t="s">
        <v>184</v>
      </c>
      <c r="C11" s="77" t="s">
        <v>124</v>
      </c>
      <c r="D11" s="54" t="s">
        <v>186</v>
      </c>
      <c r="E11" s="51">
        <v>30</v>
      </c>
      <c r="F11" s="51">
        <v>30</v>
      </c>
      <c r="G11" s="51">
        <v>3</v>
      </c>
      <c r="H11" s="82">
        <f t="shared" si="0"/>
        <v>2235.8700000000003</v>
      </c>
      <c r="I11" s="82">
        <f t="shared" si="1"/>
        <v>1.1179350000000001</v>
      </c>
      <c r="J11" s="52">
        <f t="shared" si="2"/>
        <v>2.2358700000000002</v>
      </c>
      <c r="K11" s="52">
        <f t="shared" si="3"/>
        <v>3.3538050000000004</v>
      </c>
    </row>
    <row r="12" spans="1:11" ht="15">
      <c r="A12" s="53">
        <v>9</v>
      </c>
      <c r="B12" s="53" t="s">
        <v>184</v>
      </c>
      <c r="C12" s="77" t="s">
        <v>125</v>
      </c>
      <c r="D12" s="54" t="s">
        <v>186</v>
      </c>
      <c r="E12" s="51">
        <v>30</v>
      </c>
      <c r="F12" s="51">
        <v>30</v>
      </c>
      <c r="G12" s="51">
        <v>3</v>
      </c>
      <c r="H12" s="82">
        <f t="shared" si="0"/>
        <v>2235.8700000000003</v>
      </c>
      <c r="I12" s="82">
        <f t="shared" si="1"/>
        <v>1.1179350000000001</v>
      </c>
      <c r="J12" s="52">
        <f t="shared" si="2"/>
        <v>2.2358700000000002</v>
      </c>
      <c r="K12" s="52">
        <f t="shared" si="3"/>
        <v>3.3538050000000004</v>
      </c>
    </row>
    <row r="13" spans="1:11" ht="15">
      <c r="A13" s="53">
        <v>10</v>
      </c>
      <c r="B13" s="53" t="s">
        <v>184</v>
      </c>
      <c r="C13" s="77" t="s">
        <v>126</v>
      </c>
      <c r="D13" s="54" t="s">
        <v>186</v>
      </c>
      <c r="E13" s="51">
        <v>30</v>
      </c>
      <c r="F13" s="51">
        <v>30</v>
      </c>
      <c r="G13" s="51">
        <v>3</v>
      </c>
      <c r="H13" s="82">
        <f t="shared" si="0"/>
        <v>2235.8700000000003</v>
      </c>
      <c r="I13" s="82">
        <f t="shared" si="1"/>
        <v>1.1179350000000001</v>
      </c>
      <c r="J13" s="52">
        <f t="shared" si="2"/>
        <v>2.2358700000000002</v>
      </c>
      <c r="K13" s="52">
        <f t="shared" si="3"/>
        <v>3.3538050000000004</v>
      </c>
    </row>
    <row r="14" spans="1:11" ht="15">
      <c r="A14" s="53">
        <v>11</v>
      </c>
      <c r="B14" s="53" t="s">
        <v>184</v>
      </c>
      <c r="C14" s="77" t="s">
        <v>127</v>
      </c>
      <c r="D14" s="54" t="s">
        <v>187</v>
      </c>
      <c r="E14" s="51">
        <v>40</v>
      </c>
      <c r="F14" s="51">
        <v>40</v>
      </c>
      <c r="G14" s="51">
        <v>3</v>
      </c>
      <c r="H14" s="82">
        <f t="shared" si="0"/>
        <v>4173.869999999999</v>
      </c>
      <c r="I14" s="82">
        <f t="shared" si="1"/>
        <v>2.086935</v>
      </c>
      <c r="J14" s="52">
        <f t="shared" si="2"/>
        <v>4.17387</v>
      </c>
      <c r="K14" s="52">
        <f t="shared" si="3"/>
        <v>6.2608049999999995</v>
      </c>
    </row>
    <row r="15" spans="1:11" ht="15">
      <c r="A15" s="53">
        <v>12</v>
      </c>
      <c r="B15" s="53" t="s">
        <v>184</v>
      </c>
      <c r="C15" s="77" t="s">
        <v>128</v>
      </c>
      <c r="D15" s="54" t="s">
        <v>187</v>
      </c>
      <c r="E15" s="51">
        <v>40</v>
      </c>
      <c r="F15" s="51">
        <v>40</v>
      </c>
      <c r="G15" s="51">
        <v>3</v>
      </c>
      <c r="H15" s="82">
        <f t="shared" si="0"/>
        <v>4173.869999999999</v>
      </c>
      <c r="I15" s="82">
        <f t="shared" si="1"/>
        <v>2.086935</v>
      </c>
      <c r="J15" s="52">
        <f t="shared" si="2"/>
        <v>4.17387</v>
      </c>
      <c r="K15" s="52">
        <f t="shared" si="3"/>
        <v>6.2608049999999995</v>
      </c>
    </row>
    <row r="16" spans="1:11" ht="15">
      <c r="A16" s="53">
        <v>13</v>
      </c>
      <c r="B16" s="53" t="s">
        <v>184</v>
      </c>
      <c r="C16" s="77" t="s">
        <v>129</v>
      </c>
      <c r="D16" s="55" t="s">
        <v>186</v>
      </c>
      <c r="E16" s="51">
        <v>30</v>
      </c>
      <c r="F16" s="51">
        <v>30</v>
      </c>
      <c r="G16" s="51">
        <v>3</v>
      </c>
      <c r="H16" s="82">
        <f t="shared" si="0"/>
        <v>2235.8700000000003</v>
      </c>
      <c r="I16" s="82">
        <f t="shared" si="1"/>
        <v>1.1179350000000001</v>
      </c>
      <c r="J16" s="52">
        <f t="shared" si="2"/>
        <v>2.2358700000000002</v>
      </c>
      <c r="K16" s="52">
        <f t="shared" si="3"/>
        <v>3.3538050000000004</v>
      </c>
    </row>
    <row r="17" spans="1:11" ht="15">
      <c r="A17" s="53">
        <v>14</v>
      </c>
      <c r="B17" s="53" t="s">
        <v>184</v>
      </c>
      <c r="C17" s="77" t="s">
        <v>130</v>
      </c>
      <c r="D17" s="55" t="s">
        <v>185</v>
      </c>
      <c r="E17" s="51">
        <v>23</v>
      </c>
      <c r="F17" s="51">
        <v>23</v>
      </c>
      <c r="G17" s="51">
        <v>3</v>
      </c>
      <c r="H17" s="82">
        <f t="shared" si="0"/>
        <v>1236.27</v>
      </c>
      <c r="I17" s="82">
        <f t="shared" si="1"/>
        <v>0.618135</v>
      </c>
      <c r="J17" s="52">
        <f t="shared" si="2"/>
        <v>1.23627</v>
      </c>
      <c r="K17" s="52">
        <f t="shared" si="3"/>
        <v>1.8544049999999999</v>
      </c>
    </row>
    <row r="18" spans="1:11" ht="15">
      <c r="A18" s="53">
        <v>15</v>
      </c>
      <c r="B18" s="53" t="s">
        <v>184</v>
      </c>
      <c r="C18" s="77" t="s">
        <v>131</v>
      </c>
      <c r="D18" s="55" t="s">
        <v>186</v>
      </c>
      <c r="E18" s="51">
        <v>30</v>
      </c>
      <c r="F18" s="51">
        <v>30</v>
      </c>
      <c r="G18" s="51">
        <v>3</v>
      </c>
      <c r="H18" s="82">
        <f t="shared" si="0"/>
        <v>2235.8700000000003</v>
      </c>
      <c r="I18" s="82">
        <f t="shared" si="1"/>
        <v>1.1179350000000001</v>
      </c>
      <c r="J18" s="52">
        <f t="shared" si="2"/>
        <v>2.2358700000000002</v>
      </c>
      <c r="K18" s="52">
        <f t="shared" si="3"/>
        <v>3.3538050000000004</v>
      </c>
    </row>
    <row r="19" spans="1:11" ht="15">
      <c r="A19" s="53">
        <v>16</v>
      </c>
      <c r="B19" s="53" t="s">
        <v>184</v>
      </c>
      <c r="C19" s="77" t="s">
        <v>132</v>
      </c>
      <c r="D19" s="55" t="s">
        <v>185</v>
      </c>
      <c r="E19" s="51">
        <v>23</v>
      </c>
      <c r="F19" s="51">
        <v>23</v>
      </c>
      <c r="G19" s="51">
        <v>3</v>
      </c>
      <c r="H19" s="82">
        <f t="shared" si="0"/>
        <v>1236.27</v>
      </c>
      <c r="I19" s="82">
        <f t="shared" si="1"/>
        <v>0.618135</v>
      </c>
      <c r="J19" s="52">
        <f t="shared" si="2"/>
        <v>1.23627</v>
      </c>
      <c r="K19" s="52">
        <f t="shared" si="3"/>
        <v>1.8544049999999999</v>
      </c>
    </row>
    <row r="20" spans="1:11" ht="15">
      <c r="A20" s="53">
        <v>17</v>
      </c>
      <c r="B20" s="53" t="s">
        <v>184</v>
      </c>
      <c r="C20" s="77" t="s">
        <v>133</v>
      </c>
      <c r="D20" s="55" t="s">
        <v>186</v>
      </c>
      <c r="E20" s="51">
        <v>30</v>
      </c>
      <c r="F20" s="51">
        <v>30</v>
      </c>
      <c r="G20" s="51">
        <v>3</v>
      </c>
      <c r="H20" s="82">
        <f t="shared" si="0"/>
        <v>2235.8700000000003</v>
      </c>
      <c r="I20" s="82">
        <f t="shared" si="1"/>
        <v>1.1179350000000001</v>
      </c>
      <c r="J20" s="52">
        <f t="shared" si="2"/>
        <v>2.2358700000000002</v>
      </c>
      <c r="K20" s="52">
        <f t="shared" si="3"/>
        <v>3.3538050000000004</v>
      </c>
    </row>
    <row r="21" spans="1:11" ht="15">
      <c r="A21" s="53">
        <v>18</v>
      </c>
      <c r="B21" s="53" t="s">
        <v>184</v>
      </c>
      <c r="C21" s="77" t="s">
        <v>134</v>
      </c>
      <c r="D21" s="55" t="s">
        <v>186</v>
      </c>
      <c r="E21" s="51">
        <v>30</v>
      </c>
      <c r="F21" s="51">
        <v>30</v>
      </c>
      <c r="G21" s="51">
        <v>3</v>
      </c>
      <c r="H21" s="82">
        <f t="shared" si="0"/>
        <v>2235.8700000000003</v>
      </c>
      <c r="I21" s="82">
        <f t="shared" si="1"/>
        <v>1.1179350000000001</v>
      </c>
      <c r="J21" s="52">
        <f t="shared" si="2"/>
        <v>2.2358700000000002</v>
      </c>
      <c r="K21" s="52">
        <f t="shared" si="3"/>
        <v>3.3538050000000004</v>
      </c>
    </row>
    <row r="22" spans="1:11" ht="15">
      <c r="A22" s="53">
        <v>19</v>
      </c>
      <c r="B22" s="53" t="s">
        <v>184</v>
      </c>
      <c r="C22" s="77" t="s">
        <v>135</v>
      </c>
      <c r="D22" s="55" t="s">
        <v>185</v>
      </c>
      <c r="E22" s="51">
        <v>23</v>
      </c>
      <c r="F22" s="51">
        <v>23</v>
      </c>
      <c r="G22" s="51">
        <v>3</v>
      </c>
      <c r="H22" s="82">
        <f t="shared" si="0"/>
        <v>1236.27</v>
      </c>
      <c r="I22" s="82">
        <f t="shared" si="1"/>
        <v>0.618135</v>
      </c>
      <c r="J22" s="52">
        <f t="shared" si="2"/>
        <v>1.23627</v>
      </c>
      <c r="K22" s="52">
        <f t="shared" si="3"/>
        <v>1.8544049999999999</v>
      </c>
    </row>
    <row r="23" spans="1:11" ht="15">
      <c r="A23" s="53">
        <v>20</v>
      </c>
      <c r="B23" s="53" t="s">
        <v>184</v>
      </c>
      <c r="C23" s="77" t="s">
        <v>136</v>
      </c>
      <c r="D23" s="55" t="s">
        <v>186</v>
      </c>
      <c r="E23" s="51">
        <v>30</v>
      </c>
      <c r="F23" s="51">
        <v>30</v>
      </c>
      <c r="G23" s="51">
        <v>3</v>
      </c>
      <c r="H23" s="82">
        <f t="shared" si="0"/>
        <v>2235.8700000000003</v>
      </c>
      <c r="I23" s="82">
        <f t="shared" si="1"/>
        <v>1.1179350000000001</v>
      </c>
      <c r="J23" s="52">
        <f t="shared" si="2"/>
        <v>2.2358700000000002</v>
      </c>
      <c r="K23" s="52">
        <f t="shared" si="3"/>
        <v>3.3538050000000004</v>
      </c>
    </row>
    <row r="24" spans="1:11" ht="15.75">
      <c r="A24" s="53">
        <v>21</v>
      </c>
      <c r="B24" s="53" t="s">
        <v>184</v>
      </c>
      <c r="C24" s="56" t="s">
        <v>137</v>
      </c>
      <c r="D24" s="55" t="s">
        <v>186</v>
      </c>
      <c r="E24" s="51">
        <v>30</v>
      </c>
      <c r="F24" s="51">
        <v>30</v>
      </c>
      <c r="G24" s="51">
        <v>3</v>
      </c>
      <c r="H24" s="82">
        <f t="shared" si="0"/>
        <v>2235.8700000000003</v>
      </c>
      <c r="I24" s="82">
        <f t="shared" si="1"/>
        <v>1.1179350000000001</v>
      </c>
      <c r="J24" s="52">
        <f t="shared" si="2"/>
        <v>2.2358700000000002</v>
      </c>
      <c r="K24" s="52">
        <f t="shared" si="3"/>
        <v>3.3538050000000004</v>
      </c>
    </row>
    <row r="25" spans="1:11" ht="15.75">
      <c r="A25" s="53">
        <v>22</v>
      </c>
      <c r="B25" s="53" t="s">
        <v>184</v>
      </c>
      <c r="C25" s="56" t="s">
        <v>138</v>
      </c>
      <c r="D25" s="56" t="s">
        <v>186</v>
      </c>
      <c r="E25" s="51">
        <v>30</v>
      </c>
      <c r="F25" s="51">
        <v>30</v>
      </c>
      <c r="G25" s="51">
        <v>3</v>
      </c>
      <c r="H25" s="82">
        <f t="shared" si="0"/>
        <v>2235.8700000000003</v>
      </c>
      <c r="I25" s="82">
        <f t="shared" si="1"/>
        <v>1.1179350000000001</v>
      </c>
      <c r="J25" s="52">
        <f t="shared" si="2"/>
        <v>2.2358700000000002</v>
      </c>
      <c r="K25" s="52">
        <f t="shared" si="3"/>
        <v>3.3538050000000004</v>
      </c>
    </row>
    <row r="26" spans="1:11" ht="15.75">
      <c r="A26" s="53">
        <v>23</v>
      </c>
      <c r="B26" s="53" t="s">
        <v>184</v>
      </c>
      <c r="C26" s="56" t="s">
        <v>139</v>
      </c>
      <c r="D26" s="56" t="s">
        <v>186</v>
      </c>
      <c r="E26" s="51">
        <v>30</v>
      </c>
      <c r="F26" s="51">
        <v>30</v>
      </c>
      <c r="G26" s="51">
        <v>3</v>
      </c>
      <c r="H26" s="82">
        <f t="shared" si="0"/>
        <v>2235.8700000000003</v>
      </c>
      <c r="I26" s="82">
        <f t="shared" si="1"/>
        <v>1.1179350000000001</v>
      </c>
      <c r="J26" s="52">
        <f t="shared" si="2"/>
        <v>2.2358700000000002</v>
      </c>
      <c r="K26" s="52">
        <f t="shared" si="3"/>
        <v>3.3538050000000004</v>
      </c>
    </row>
    <row r="27" spans="1:11" ht="15">
      <c r="A27" s="53">
        <v>24</v>
      </c>
      <c r="B27" s="53" t="s">
        <v>184</v>
      </c>
      <c r="C27" s="77" t="s">
        <v>140</v>
      </c>
      <c r="D27" s="55" t="s">
        <v>186</v>
      </c>
      <c r="E27" s="51">
        <v>30</v>
      </c>
      <c r="F27" s="51">
        <v>30</v>
      </c>
      <c r="G27" s="51">
        <v>3</v>
      </c>
      <c r="H27" s="82">
        <f t="shared" si="0"/>
        <v>2235.8700000000003</v>
      </c>
      <c r="I27" s="82">
        <f t="shared" si="1"/>
        <v>1.1179350000000001</v>
      </c>
      <c r="J27" s="52">
        <f t="shared" si="2"/>
        <v>2.2358700000000002</v>
      </c>
      <c r="K27" s="52">
        <f t="shared" si="3"/>
        <v>3.3538050000000004</v>
      </c>
    </row>
    <row r="28" spans="1:11" ht="15">
      <c r="A28" s="53">
        <v>25</v>
      </c>
      <c r="B28" s="53" t="s">
        <v>184</v>
      </c>
      <c r="C28" s="77" t="s">
        <v>141</v>
      </c>
      <c r="D28" s="55" t="s">
        <v>186</v>
      </c>
      <c r="E28" s="51">
        <v>30</v>
      </c>
      <c r="F28" s="51">
        <v>30</v>
      </c>
      <c r="G28" s="51">
        <v>3</v>
      </c>
      <c r="H28" s="82">
        <f t="shared" si="0"/>
        <v>2235.8700000000003</v>
      </c>
      <c r="I28" s="82">
        <f t="shared" si="1"/>
        <v>1.1179350000000001</v>
      </c>
      <c r="J28" s="52">
        <f t="shared" si="2"/>
        <v>2.2358700000000002</v>
      </c>
      <c r="K28" s="52">
        <f t="shared" si="3"/>
        <v>3.3538050000000004</v>
      </c>
    </row>
    <row r="29" spans="1:11" ht="15">
      <c r="A29" s="53">
        <v>26</v>
      </c>
      <c r="B29" s="53" t="s">
        <v>184</v>
      </c>
      <c r="C29" s="77" t="s">
        <v>142</v>
      </c>
      <c r="D29" s="55" t="s">
        <v>186</v>
      </c>
      <c r="E29" s="51">
        <v>30</v>
      </c>
      <c r="F29" s="51">
        <v>30</v>
      </c>
      <c r="G29" s="51">
        <v>3</v>
      </c>
      <c r="H29" s="82">
        <f t="shared" si="0"/>
        <v>2235.8700000000003</v>
      </c>
      <c r="I29" s="82">
        <f t="shared" si="1"/>
        <v>1.1179350000000001</v>
      </c>
      <c r="J29" s="52">
        <f t="shared" si="2"/>
        <v>2.2358700000000002</v>
      </c>
      <c r="K29" s="52">
        <f t="shared" si="3"/>
        <v>3.3538050000000004</v>
      </c>
    </row>
    <row r="30" spans="1:11" ht="15">
      <c r="A30" s="53">
        <v>27</v>
      </c>
      <c r="B30" s="53" t="s">
        <v>184</v>
      </c>
      <c r="C30" s="77" t="s">
        <v>143</v>
      </c>
      <c r="D30" s="55" t="s">
        <v>187</v>
      </c>
      <c r="E30" s="51">
        <v>40</v>
      </c>
      <c r="F30" s="51">
        <v>40</v>
      </c>
      <c r="G30" s="51">
        <v>3</v>
      </c>
      <c r="H30" s="82">
        <f t="shared" si="0"/>
        <v>4173.869999999999</v>
      </c>
      <c r="I30" s="82">
        <f t="shared" si="1"/>
        <v>2.086935</v>
      </c>
      <c r="J30" s="52">
        <f t="shared" si="2"/>
        <v>4.17387</v>
      </c>
      <c r="K30" s="52">
        <f t="shared" si="3"/>
        <v>6.2608049999999995</v>
      </c>
    </row>
    <row r="31" spans="1:11" ht="15">
      <c r="A31" s="53">
        <v>28</v>
      </c>
      <c r="B31" s="53" t="s">
        <v>184</v>
      </c>
      <c r="C31" s="77" t="s">
        <v>144</v>
      </c>
      <c r="D31" s="55" t="s">
        <v>187</v>
      </c>
      <c r="E31" s="51">
        <v>40</v>
      </c>
      <c r="F31" s="51">
        <v>40</v>
      </c>
      <c r="G31" s="51">
        <v>3</v>
      </c>
      <c r="H31" s="82">
        <f t="shared" si="0"/>
        <v>4173.869999999999</v>
      </c>
      <c r="I31" s="82">
        <f t="shared" si="1"/>
        <v>2.086935</v>
      </c>
      <c r="J31" s="52">
        <f t="shared" si="2"/>
        <v>4.17387</v>
      </c>
      <c r="K31" s="52">
        <f t="shared" si="3"/>
        <v>6.2608049999999995</v>
      </c>
    </row>
    <row r="32" spans="1:11" ht="15">
      <c r="A32" s="53">
        <v>29</v>
      </c>
      <c r="B32" s="53" t="s">
        <v>184</v>
      </c>
      <c r="C32" s="77" t="s">
        <v>145</v>
      </c>
      <c r="D32" s="55" t="s">
        <v>186</v>
      </c>
      <c r="E32" s="51">
        <v>30</v>
      </c>
      <c r="F32" s="51">
        <v>30</v>
      </c>
      <c r="G32" s="51">
        <v>3</v>
      </c>
      <c r="H32" s="82">
        <f t="shared" si="0"/>
        <v>2235.8700000000003</v>
      </c>
      <c r="I32" s="82">
        <f t="shared" si="1"/>
        <v>1.1179350000000001</v>
      </c>
      <c r="J32" s="52">
        <f t="shared" si="2"/>
        <v>2.2358700000000002</v>
      </c>
      <c r="K32" s="52">
        <f t="shared" si="3"/>
        <v>3.3538050000000004</v>
      </c>
    </row>
    <row r="33" spans="1:11" ht="15">
      <c r="A33" s="53">
        <v>30</v>
      </c>
      <c r="B33" s="53" t="s">
        <v>184</v>
      </c>
      <c r="C33" s="77" t="s">
        <v>145</v>
      </c>
      <c r="D33" s="55" t="s">
        <v>187</v>
      </c>
      <c r="E33" s="51">
        <v>40</v>
      </c>
      <c r="F33" s="51">
        <v>40</v>
      </c>
      <c r="G33" s="51">
        <v>3</v>
      </c>
      <c r="H33" s="82">
        <f t="shared" si="0"/>
        <v>4173.869999999999</v>
      </c>
      <c r="I33" s="82">
        <f t="shared" si="1"/>
        <v>2.086935</v>
      </c>
      <c r="J33" s="52">
        <f t="shared" si="2"/>
        <v>4.17387</v>
      </c>
      <c r="K33" s="52">
        <f t="shared" si="3"/>
        <v>6.2608049999999995</v>
      </c>
    </row>
    <row r="34" spans="1:11" ht="15">
      <c r="A34" s="53">
        <v>31</v>
      </c>
      <c r="B34" s="53" t="s">
        <v>184</v>
      </c>
      <c r="C34" s="77" t="s">
        <v>146</v>
      </c>
      <c r="D34" s="55" t="s">
        <v>185</v>
      </c>
      <c r="E34" s="51">
        <v>23</v>
      </c>
      <c r="F34" s="51">
        <v>23</v>
      </c>
      <c r="G34" s="51">
        <v>3</v>
      </c>
      <c r="H34" s="82">
        <f t="shared" si="0"/>
        <v>1236.27</v>
      </c>
      <c r="I34" s="82">
        <f t="shared" si="1"/>
        <v>0.618135</v>
      </c>
      <c r="J34" s="52">
        <f t="shared" si="2"/>
        <v>1.23627</v>
      </c>
      <c r="K34" s="52">
        <f t="shared" si="3"/>
        <v>1.8544049999999999</v>
      </c>
    </row>
    <row r="35" spans="1:11" ht="15">
      <c r="A35" s="53">
        <v>32</v>
      </c>
      <c r="B35" s="53" t="s">
        <v>184</v>
      </c>
      <c r="C35" s="77" t="s">
        <v>147</v>
      </c>
      <c r="D35" s="55" t="s">
        <v>185</v>
      </c>
      <c r="E35" s="51">
        <v>23</v>
      </c>
      <c r="F35" s="51">
        <v>23</v>
      </c>
      <c r="G35" s="51">
        <v>3</v>
      </c>
      <c r="H35" s="82">
        <f t="shared" si="0"/>
        <v>1236.27</v>
      </c>
      <c r="I35" s="82">
        <f t="shared" si="1"/>
        <v>0.618135</v>
      </c>
      <c r="J35" s="52">
        <f t="shared" si="2"/>
        <v>1.23627</v>
      </c>
      <c r="K35" s="52">
        <f t="shared" si="3"/>
        <v>1.8544049999999999</v>
      </c>
    </row>
    <row r="36" spans="1:11" ht="15">
      <c r="A36" s="53">
        <v>33</v>
      </c>
      <c r="B36" s="53" t="s">
        <v>184</v>
      </c>
      <c r="C36" s="77" t="s">
        <v>148</v>
      </c>
      <c r="D36" s="54" t="s">
        <v>185</v>
      </c>
      <c r="E36" s="51">
        <v>23</v>
      </c>
      <c r="F36" s="51">
        <v>23</v>
      </c>
      <c r="G36" s="51">
        <v>3</v>
      </c>
      <c r="H36" s="82">
        <f aca="true" t="shared" si="4" ref="H36:H67">(E36+(E36-(2*G36*0.1)*(G36/0.3-1)))/2*(F36+(F36-(2*G36*0.1)*(G36/0.3-1)))/2*G36</f>
        <v>1236.27</v>
      </c>
      <c r="I36" s="82">
        <f t="shared" si="1"/>
        <v>0.618135</v>
      </c>
      <c r="J36" s="52">
        <f t="shared" si="2"/>
        <v>1.23627</v>
      </c>
      <c r="K36" s="52">
        <f t="shared" si="3"/>
        <v>1.8544049999999999</v>
      </c>
    </row>
    <row r="37" spans="1:11" ht="15">
      <c r="A37" s="53">
        <v>34</v>
      </c>
      <c r="B37" s="53" t="s">
        <v>184</v>
      </c>
      <c r="C37" s="77" t="s">
        <v>148</v>
      </c>
      <c r="D37" s="54" t="s">
        <v>185</v>
      </c>
      <c r="E37" s="51">
        <v>23</v>
      </c>
      <c r="F37" s="51">
        <v>23</v>
      </c>
      <c r="G37" s="51">
        <v>3</v>
      </c>
      <c r="H37" s="82">
        <f t="shared" si="4"/>
        <v>1236.27</v>
      </c>
      <c r="I37" s="82">
        <f t="shared" si="1"/>
        <v>0.618135</v>
      </c>
      <c r="J37" s="52">
        <f t="shared" si="2"/>
        <v>1.23627</v>
      </c>
      <c r="K37" s="52">
        <f t="shared" si="3"/>
        <v>1.8544049999999999</v>
      </c>
    </row>
    <row r="38" spans="1:11" ht="15">
      <c r="A38" s="53">
        <v>35</v>
      </c>
      <c r="B38" s="53" t="s">
        <v>184</v>
      </c>
      <c r="C38" s="77" t="s">
        <v>149</v>
      </c>
      <c r="D38" s="54" t="s">
        <v>185</v>
      </c>
      <c r="E38" s="51">
        <v>23</v>
      </c>
      <c r="F38" s="51">
        <v>23</v>
      </c>
      <c r="G38" s="51">
        <v>3</v>
      </c>
      <c r="H38" s="82">
        <f t="shared" si="4"/>
        <v>1236.27</v>
      </c>
      <c r="I38" s="82">
        <f t="shared" si="1"/>
        <v>0.618135</v>
      </c>
      <c r="J38" s="52">
        <f t="shared" si="2"/>
        <v>1.23627</v>
      </c>
      <c r="K38" s="52">
        <f t="shared" si="3"/>
        <v>1.8544049999999999</v>
      </c>
    </row>
    <row r="39" spans="1:11" ht="15">
      <c r="A39" s="53">
        <v>36</v>
      </c>
      <c r="B39" s="53" t="s">
        <v>184</v>
      </c>
      <c r="C39" s="77" t="s">
        <v>149</v>
      </c>
      <c r="D39" s="54" t="s">
        <v>187</v>
      </c>
      <c r="E39" s="51">
        <v>40</v>
      </c>
      <c r="F39" s="51">
        <v>40</v>
      </c>
      <c r="G39" s="51">
        <v>3</v>
      </c>
      <c r="H39" s="82">
        <f t="shared" si="4"/>
        <v>4173.869999999999</v>
      </c>
      <c r="I39" s="82">
        <f t="shared" si="1"/>
        <v>2.086935</v>
      </c>
      <c r="J39" s="52">
        <f t="shared" si="2"/>
        <v>4.17387</v>
      </c>
      <c r="K39" s="52">
        <f t="shared" si="3"/>
        <v>6.2608049999999995</v>
      </c>
    </row>
    <row r="40" spans="1:11" ht="15">
      <c r="A40" s="53">
        <v>37</v>
      </c>
      <c r="B40" s="53" t="s">
        <v>184</v>
      </c>
      <c r="C40" s="77" t="s">
        <v>150</v>
      </c>
      <c r="D40" s="54" t="s">
        <v>186</v>
      </c>
      <c r="E40" s="51">
        <v>30</v>
      </c>
      <c r="F40" s="51">
        <v>30</v>
      </c>
      <c r="G40" s="51">
        <v>3</v>
      </c>
      <c r="H40" s="82">
        <f t="shared" si="4"/>
        <v>2235.8700000000003</v>
      </c>
      <c r="I40" s="82">
        <f t="shared" si="1"/>
        <v>1.1179350000000001</v>
      </c>
      <c r="J40" s="52">
        <f t="shared" si="2"/>
        <v>2.2358700000000002</v>
      </c>
      <c r="K40" s="52">
        <f t="shared" si="3"/>
        <v>3.3538050000000004</v>
      </c>
    </row>
    <row r="41" spans="1:11" ht="15">
      <c r="A41" s="53">
        <v>38</v>
      </c>
      <c r="B41" s="53" t="s">
        <v>184</v>
      </c>
      <c r="C41" s="77" t="s">
        <v>151</v>
      </c>
      <c r="D41" s="54" t="s">
        <v>186</v>
      </c>
      <c r="E41" s="51">
        <v>30</v>
      </c>
      <c r="F41" s="51">
        <v>30</v>
      </c>
      <c r="G41" s="51">
        <v>3</v>
      </c>
      <c r="H41" s="82">
        <f t="shared" si="4"/>
        <v>2235.8700000000003</v>
      </c>
      <c r="I41" s="82">
        <f t="shared" si="1"/>
        <v>1.1179350000000001</v>
      </c>
      <c r="J41" s="52">
        <f t="shared" si="2"/>
        <v>2.2358700000000002</v>
      </c>
      <c r="K41" s="52">
        <f t="shared" si="3"/>
        <v>3.3538050000000004</v>
      </c>
    </row>
    <row r="42" spans="1:11" ht="15">
      <c r="A42" s="53">
        <v>39</v>
      </c>
      <c r="B42" s="53" t="s">
        <v>184</v>
      </c>
      <c r="C42" s="77" t="s">
        <v>152</v>
      </c>
      <c r="D42" s="54" t="s">
        <v>187</v>
      </c>
      <c r="E42" s="51">
        <v>40</v>
      </c>
      <c r="F42" s="51">
        <v>40</v>
      </c>
      <c r="G42" s="51">
        <v>3</v>
      </c>
      <c r="H42" s="82">
        <f t="shared" si="4"/>
        <v>4173.869999999999</v>
      </c>
      <c r="I42" s="82">
        <f t="shared" si="1"/>
        <v>2.086935</v>
      </c>
      <c r="J42" s="52">
        <f t="shared" si="2"/>
        <v>4.17387</v>
      </c>
      <c r="K42" s="52">
        <f t="shared" si="3"/>
        <v>6.2608049999999995</v>
      </c>
    </row>
    <row r="43" spans="1:11" ht="15">
      <c r="A43" s="53">
        <v>40</v>
      </c>
      <c r="B43" s="53" t="s">
        <v>184</v>
      </c>
      <c r="C43" s="77" t="s">
        <v>153</v>
      </c>
      <c r="D43" s="54" t="s">
        <v>186</v>
      </c>
      <c r="E43" s="51">
        <v>30</v>
      </c>
      <c r="F43" s="51">
        <v>30</v>
      </c>
      <c r="G43" s="51">
        <v>3</v>
      </c>
      <c r="H43" s="82">
        <f t="shared" si="4"/>
        <v>2235.8700000000003</v>
      </c>
      <c r="I43" s="82">
        <f t="shared" si="1"/>
        <v>1.1179350000000001</v>
      </c>
      <c r="J43" s="52">
        <f t="shared" si="2"/>
        <v>2.2358700000000002</v>
      </c>
      <c r="K43" s="52">
        <f t="shared" si="3"/>
        <v>3.3538050000000004</v>
      </c>
    </row>
    <row r="44" spans="1:11" ht="15">
      <c r="A44" s="53">
        <v>41</v>
      </c>
      <c r="B44" s="53" t="s">
        <v>184</v>
      </c>
      <c r="C44" s="77" t="s">
        <v>154</v>
      </c>
      <c r="D44" s="54" t="s">
        <v>186</v>
      </c>
      <c r="E44" s="51">
        <v>30</v>
      </c>
      <c r="F44" s="51">
        <v>30</v>
      </c>
      <c r="G44" s="51">
        <v>3</v>
      </c>
      <c r="H44" s="82">
        <f t="shared" si="4"/>
        <v>2235.8700000000003</v>
      </c>
      <c r="I44" s="82">
        <f t="shared" si="1"/>
        <v>1.1179350000000001</v>
      </c>
      <c r="J44" s="52">
        <f t="shared" si="2"/>
        <v>2.2358700000000002</v>
      </c>
      <c r="K44" s="52">
        <f t="shared" si="3"/>
        <v>3.3538050000000004</v>
      </c>
    </row>
    <row r="45" spans="1:11" ht="15">
      <c r="A45" s="53">
        <v>42</v>
      </c>
      <c r="B45" s="53" t="s">
        <v>184</v>
      </c>
      <c r="C45" s="77" t="s">
        <v>155</v>
      </c>
      <c r="D45" s="54" t="s">
        <v>185</v>
      </c>
      <c r="E45" s="51">
        <v>23</v>
      </c>
      <c r="F45" s="51">
        <v>23</v>
      </c>
      <c r="G45" s="51">
        <v>3</v>
      </c>
      <c r="H45" s="82">
        <f t="shared" si="4"/>
        <v>1236.27</v>
      </c>
      <c r="I45" s="82">
        <f t="shared" si="1"/>
        <v>0.618135</v>
      </c>
      <c r="J45" s="52">
        <f t="shared" si="2"/>
        <v>1.23627</v>
      </c>
      <c r="K45" s="52">
        <f t="shared" si="3"/>
        <v>1.8544049999999999</v>
      </c>
    </row>
    <row r="46" spans="1:11" ht="15">
      <c r="A46" s="53">
        <v>43</v>
      </c>
      <c r="B46" s="53" t="s">
        <v>184</v>
      </c>
      <c r="C46" s="77" t="s">
        <v>156</v>
      </c>
      <c r="D46" s="54" t="s">
        <v>185</v>
      </c>
      <c r="E46" s="51">
        <v>23</v>
      </c>
      <c r="F46" s="51">
        <v>23</v>
      </c>
      <c r="G46" s="51">
        <v>3</v>
      </c>
      <c r="H46" s="82">
        <f t="shared" si="4"/>
        <v>1236.27</v>
      </c>
      <c r="I46" s="82">
        <f t="shared" si="1"/>
        <v>0.618135</v>
      </c>
      <c r="J46" s="52">
        <f t="shared" si="2"/>
        <v>1.23627</v>
      </c>
      <c r="K46" s="52">
        <f t="shared" si="3"/>
        <v>1.8544049999999999</v>
      </c>
    </row>
    <row r="47" spans="1:11" ht="15">
      <c r="A47" s="53">
        <v>44</v>
      </c>
      <c r="B47" s="53" t="s">
        <v>184</v>
      </c>
      <c r="C47" s="77" t="s">
        <v>157</v>
      </c>
      <c r="D47" s="54" t="s">
        <v>186</v>
      </c>
      <c r="E47" s="51">
        <v>30</v>
      </c>
      <c r="F47" s="51">
        <v>30</v>
      </c>
      <c r="G47" s="51">
        <v>3</v>
      </c>
      <c r="H47" s="82">
        <f t="shared" si="4"/>
        <v>2235.8700000000003</v>
      </c>
      <c r="I47" s="82">
        <f t="shared" si="1"/>
        <v>1.1179350000000001</v>
      </c>
      <c r="J47" s="52">
        <f t="shared" si="2"/>
        <v>2.2358700000000002</v>
      </c>
      <c r="K47" s="52">
        <f t="shared" si="3"/>
        <v>3.3538050000000004</v>
      </c>
    </row>
    <row r="48" spans="1:11" ht="15">
      <c r="A48" s="53">
        <v>45</v>
      </c>
      <c r="B48" s="53" t="s">
        <v>184</v>
      </c>
      <c r="C48" s="77" t="s">
        <v>158</v>
      </c>
      <c r="D48" s="54" t="s">
        <v>186</v>
      </c>
      <c r="E48" s="51">
        <v>30</v>
      </c>
      <c r="F48" s="51">
        <v>30</v>
      </c>
      <c r="G48" s="51">
        <v>3</v>
      </c>
      <c r="H48" s="82">
        <f t="shared" si="4"/>
        <v>2235.8700000000003</v>
      </c>
      <c r="I48" s="82">
        <f t="shared" si="1"/>
        <v>1.1179350000000001</v>
      </c>
      <c r="J48" s="52">
        <f t="shared" si="2"/>
        <v>2.2358700000000002</v>
      </c>
      <c r="K48" s="52">
        <f t="shared" si="3"/>
        <v>3.3538050000000004</v>
      </c>
    </row>
    <row r="49" spans="1:11" ht="15">
      <c r="A49" s="53">
        <v>46</v>
      </c>
      <c r="B49" s="53" t="s">
        <v>184</v>
      </c>
      <c r="C49" s="77" t="s">
        <v>159</v>
      </c>
      <c r="D49" s="54" t="s">
        <v>185</v>
      </c>
      <c r="E49" s="51">
        <v>23</v>
      </c>
      <c r="F49" s="51">
        <v>23</v>
      </c>
      <c r="G49" s="51">
        <v>3</v>
      </c>
      <c r="H49" s="82">
        <f t="shared" si="4"/>
        <v>1236.27</v>
      </c>
      <c r="I49" s="82">
        <f t="shared" si="1"/>
        <v>0.618135</v>
      </c>
      <c r="J49" s="52">
        <f t="shared" si="2"/>
        <v>1.23627</v>
      </c>
      <c r="K49" s="52">
        <f t="shared" si="3"/>
        <v>1.8544049999999999</v>
      </c>
    </row>
    <row r="50" spans="1:11" ht="15">
      <c r="A50" s="53">
        <v>47</v>
      </c>
      <c r="B50" s="53" t="s">
        <v>184</v>
      </c>
      <c r="C50" s="77" t="s">
        <v>160</v>
      </c>
      <c r="D50" s="54" t="s">
        <v>186</v>
      </c>
      <c r="E50" s="51">
        <v>30</v>
      </c>
      <c r="F50" s="51">
        <v>30</v>
      </c>
      <c r="G50" s="51">
        <v>3</v>
      </c>
      <c r="H50" s="82">
        <f t="shared" si="4"/>
        <v>2235.8700000000003</v>
      </c>
      <c r="I50" s="82">
        <f t="shared" si="1"/>
        <v>1.1179350000000001</v>
      </c>
      <c r="J50" s="52">
        <f t="shared" si="2"/>
        <v>2.2358700000000002</v>
      </c>
      <c r="K50" s="52">
        <f t="shared" si="3"/>
        <v>3.3538050000000004</v>
      </c>
    </row>
    <row r="51" spans="1:11" ht="15">
      <c r="A51" s="53">
        <v>48</v>
      </c>
      <c r="B51" s="53" t="s">
        <v>184</v>
      </c>
      <c r="C51" s="77" t="s">
        <v>161</v>
      </c>
      <c r="D51" s="54" t="s">
        <v>187</v>
      </c>
      <c r="E51" s="51">
        <v>40</v>
      </c>
      <c r="F51" s="51">
        <v>40</v>
      </c>
      <c r="G51" s="51">
        <v>3</v>
      </c>
      <c r="H51" s="82">
        <f t="shared" si="4"/>
        <v>4173.869999999999</v>
      </c>
      <c r="I51" s="82">
        <f t="shared" si="1"/>
        <v>2.086935</v>
      </c>
      <c r="J51" s="52">
        <f t="shared" si="2"/>
        <v>4.17387</v>
      </c>
      <c r="K51" s="52">
        <f t="shared" si="3"/>
        <v>6.2608049999999995</v>
      </c>
    </row>
    <row r="52" spans="1:11" ht="15">
      <c r="A52" s="53">
        <v>49</v>
      </c>
      <c r="B52" s="53" t="s">
        <v>184</v>
      </c>
      <c r="C52" s="77" t="s">
        <v>161</v>
      </c>
      <c r="D52" s="54" t="s">
        <v>185</v>
      </c>
      <c r="E52" s="51">
        <v>23</v>
      </c>
      <c r="F52" s="51">
        <v>23</v>
      </c>
      <c r="G52" s="51">
        <v>3</v>
      </c>
      <c r="H52" s="82">
        <f t="shared" si="4"/>
        <v>1236.27</v>
      </c>
      <c r="I52" s="82">
        <f t="shared" si="1"/>
        <v>0.618135</v>
      </c>
      <c r="J52" s="52">
        <f t="shared" si="2"/>
        <v>1.23627</v>
      </c>
      <c r="K52" s="52">
        <f t="shared" si="3"/>
        <v>1.8544049999999999</v>
      </c>
    </row>
    <row r="53" spans="1:11" ht="15">
      <c r="A53" s="53">
        <v>50</v>
      </c>
      <c r="B53" s="53" t="s">
        <v>184</v>
      </c>
      <c r="C53" s="77" t="s">
        <v>162</v>
      </c>
      <c r="D53" s="54" t="s">
        <v>186</v>
      </c>
      <c r="E53" s="51">
        <v>30</v>
      </c>
      <c r="F53" s="51">
        <v>30</v>
      </c>
      <c r="G53" s="51">
        <v>3</v>
      </c>
      <c r="H53" s="82">
        <f t="shared" si="4"/>
        <v>2235.8700000000003</v>
      </c>
      <c r="I53" s="82">
        <f t="shared" si="1"/>
        <v>1.1179350000000001</v>
      </c>
      <c r="J53" s="52">
        <f t="shared" si="2"/>
        <v>2.2358700000000002</v>
      </c>
      <c r="K53" s="52">
        <f t="shared" si="3"/>
        <v>3.3538050000000004</v>
      </c>
    </row>
    <row r="54" spans="1:11" ht="15">
      <c r="A54" s="53">
        <v>51</v>
      </c>
      <c r="B54" s="53" t="s">
        <v>184</v>
      </c>
      <c r="C54" s="77" t="s">
        <v>163</v>
      </c>
      <c r="D54" s="54" t="s">
        <v>186</v>
      </c>
      <c r="E54" s="51">
        <v>30</v>
      </c>
      <c r="F54" s="51">
        <v>30</v>
      </c>
      <c r="G54" s="51">
        <v>3</v>
      </c>
      <c r="H54" s="82">
        <f t="shared" si="4"/>
        <v>2235.8700000000003</v>
      </c>
      <c r="I54" s="82">
        <f t="shared" si="1"/>
        <v>1.1179350000000001</v>
      </c>
      <c r="J54" s="52">
        <f t="shared" si="2"/>
        <v>2.2358700000000002</v>
      </c>
      <c r="K54" s="52">
        <f t="shared" si="3"/>
        <v>3.3538050000000004</v>
      </c>
    </row>
    <row r="55" spans="1:11" ht="15">
      <c r="A55" s="53">
        <v>52</v>
      </c>
      <c r="B55" s="53" t="s">
        <v>184</v>
      </c>
      <c r="C55" s="77" t="s">
        <v>164</v>
      </c>
      <c r="D55" s="54" t="s">
        <v>186</v>
      </c>
      <c r="E55" s="51">
        <v>30</v>
      </c>
      <c r="F55" s="51">
        <v>30</v>
      </c>
      <c r="G55" s="51">
        <v>3</v>
      </c>
      <c r="H55" s="82">
        <f t="shared" si="4"/>
        <v>2235.8700000000003</v>
      </c>
      <c r="I55" s="82">
        <f t="shared" si="1"/>
        <v>1.1179350000000001</v>
      </c>
      <c r="J55" s="52">
        <f t="shared" si="2"/>
        <v>2.2358700000000002</v>
      </c>
      <c r="K55" s="52">
        <f t="shared" si="3"/>
        <v>3.3538050000000004</v>
      </c>
    </row>
    <row r="56" spans="1:11" ht="15">
      <c r="A56" s="53">
        <v>53</v>
      </c>
      <c r="B56" s="53" t="s">
        <v>184</v>
      </c>
      <c r="C56" s="77" t="s">
        <v>165</v>
      </c>
      <c r="D56" s="54" t="s">
        <v>187</v>
      </c>
      <c r="E56" s="51">
        <v>40</v>
      </c>
      <c r="F56" s="51">
        <v>40</v>
      </c>
      <c r="G56" s="51">
        <v>3</v>
      </c>
      <c r="H56" s="82">
        <f t="shared" si="4"/>
        <v>4173.869999999999</v>
      </c>
      <c r="I56" s="82">
        <f t="shared" si="1"/>
        <v>2.086935</v>
      </c>
      <c r="J56" s="52">
        <f t="shared" si="2"/>
        <v>4.17387</v>
      </c>
      <c r="K56" s="52">
        <f t="shared" si="3"/>
        <v>6.2608049999999995</v>
      </c>
    </row>
    <row r="57" spans="1:11" ht="15">
      <c r="A57" s="53">
        <v>54</v>
      </c>
      <c r="B57" s="53" t="s">
        <v>184</v>
      </c>
      <c r="C57" s="77" t="s">
        <v>166</v>
      </c>
      <c r="D57" s="54" t="s">
        <v>187</v>
      </c>
      <c r="E57" s="51">
        <v>40</v>
      </c>
      <c r="F57" s="51">
        <v>40</v>
      </c>
      <c r="G57" s="51">
        <v>3</v>
      </c>
      <c r="H57" s="82">
        <f t="shared" si="4"/>
        <v>4173.869999999999</v>
      </c>
      <c r="I57" s="82">
        <f t="shared" si="1"/>
        <v>2.086935</v>
      </c>
      <c r="J57" s="52">
        <f t="shared" si="2"/>
        <v>4.17387</v>
      </c>
      <c r="K57" s="52">
        <f t="shared" si="3"/>
        <v>6.2608049999999995</v>
      </c>
    </row>
    <row r="58" spans="1:11" ht="15">
      <c r="A58" s="53">
        <v>55</v>
      </c>
      <c r="B58" s="53" t="s">
        <v>184</v>
      </c>
      <c r="C58" s="77" t="s">
        <v>166</v>
      </c>
      <c r="D58" s="54" t="s">
        <v>188</v>
      </c>
      <c r="E58" s="51">
        <v>30</v>
      </c>
      <c r="F58" s="51">
        <v>23</v>
      </c>
      <c r="G58" s="51">
        <v>3</v>
      </c>
      <c r="H58" s="82">
        <f t="shared" si="4"/>
        <v>1662.5700000000002</v>
      </c>
      <c r="I58" s="82">
        <f t="shared" si="1"/>
        <v>0.831285</v>
      </c>
      <c r="J58" s="52">
        <f t="shared" si="2"/>
        <v>1.66257</v>
      </c>
      <c r="K58" s="52">
        <f t="shared" si="3"/>
        <v>2.493855</v>
      </c>
    </row>
    <row r="59" spans="1:11" ht="15">
      <c r="A59" s="53">
        <v>56</v>
      </c>
      <c r="B59" s="53" t="s">
        <v>184</v>
      </c>
      <c r="C59" s="77" t="s">
        <v>167</v>
      </c>
      <c r="D59" s="54" t="s">
        <v>187</v>
      </c>
      <c r="E59" s="51">
        <v>40</v>
      </c>
      <c r="F59" s="51">
        <v>40</v>
      </c>
      <c r="G59" s="51">
        <v>3</v>
      </c>
      <c r="H59" s="82">
        <f t="shared" si="4"/>
        <v>4173.869999999999</v>
      </c>
      <c r="I59" s="82">
        <f t="shared" si="1"/>
        <v>2.086935</v>
      </c>
      <c r="J59" s="52">
        <f t="shared" si="2"/>
        <v>4.17387</v>
      </c>
      <c r="K59" s="52">
        <f t="shared" si="3"/>
        <v>6.2608049999999995</v>
      </c>
    </row>
    <row r="60" spans="1:11" ht="15">
      <c r="A60" s="53">
        <v>57</v>
      </c>
      <c r="B60" s="53" t="s">
        <v>184</v>
      </c>
      <c r="C60" s="77" t="s">
        <v>168</v>
      </c>
      <c r="D60" s="54" t="s">
        <v>187</v>
      </c>
      <c r="E60" s="51">
        <v>40</v>
      </c>
      <c r="F60" s="51">
        <v>40</v>
      </c>
      <c r="G60" s="51">
        <v>3</v>
      </c>
      <c r="H60" s="82">
        <f t="shared" si="4"/>
        <v>4173.869999999999</v>
      </c>
      <c r="I60" s="82">
        <f t="shared" si="1"/>
        <v>2.086935</v>
      </c>
      <c r="J60" s="52">
        <f t="shared" si="2"/>
        <v>4.17387</v>
      </c>
      <c r="K60" s="52">
        <f t="shared" si="3"/>
        <v>6.2608049999999995</v>
      </c>
    </row>
    <row r="61" spans="1:11" ht="15">
      <c r="A61" s="53">
        <v>58</v>
      </c>
      <c r="B61" s="53" t="s">
        <v>184</v>
      </c>
      <c r="C61" s="77" t="s">
        <v>168</v>
      </c>
      <c r="D61" s="54" t="s">
        <v>185</v>
      </c>
      <c r="E61" s="51">
        <v>23</v>
      </c>
      <c r="F61" s="51">
        <v>23</v>
      </c>
      <c r="G61" s="51">
        <v>3</v>
      </c>
      <c r="H61" s="82">
        <f t="shared" si="4"/>
        <v>1236.27</v>
      </c>
      <c r="I61" s="82">
        <f t="shared" si="1"/>
        <v>0.618135</v>
      </c>
      <c r="J61" s="52">
        <f t="shared" si="2"/>
        <v>1.23627</v>
      </c>
      <c r="K61" s="52">
        <f t="shared" si="3"/>
        <v>1.8544049999999999</v>
      </c>
    </row>
    <row r="62" spans="1:11" ht="15">
      <c r="A62" s="53">
        <v>59</v>
      </c>
      <c r="B62" s="53" t="s">
        <v>184</v>
      </c>
      <c r="C62" s="77" t="s">
        <v>169</v>
      </c>
      <c r="D62" s="54" t="s">
        <v>185</v>
      </c>
      <c r="E62" s="51">
        <v>23</v>
      </c>
      <c r="F62" s="51">
        <v>23</v>
      </c>
      <c r="G62" s="51">
        <v>3</v>
      </c>
      <c r="H62" s="82">
        <f t="shared" si="4"/>
        <v>1236.27</v>
      </c>
      <c r="I62" s="82">
        <f t="shared" si="1"/>
        <v>0.618135</v>
      </c>
      <c r="J62" s="52">
        <f t="shared" si="2"/>
        <v>1.23627</v>
      </c>
      <c r="K62" s="52">
        <f t="shared" si="3"/>
        <v>1.8544049999999999</v>
      </c>
    </row>
    <row r="63" spans="1:11" ht="15">
      <c r="A63" s="53">
        <v>60</v>
      </c>
      <c r="B63" s="53" t="s">
        <v>184</v>
      </c>
      <c r="C63" s="77" t="s">
        <v>170</v>
      </c>
      <c r="D63" s="54" t="s">
        <v>186</v>
      </c>
      <c r="E63" s="51">
        <v>30</v>
      </c>
      <c r="F63" s="51">
        <v>30</v>
      </c>
      <c r="G63" s="51">
        <v>3</v>
      </c>
      <c r="H63" s="82">
        <f t="shared" si="4"/>
        <v>2235.8700000000003</v>
      </c>
      <c r="I63" s="82">
        <f t="shared" si="1"/>
        <v>1.1179350000000001</v>
      </c>
      <c r="J63" s="52">
        <f t="shared" si="2"/>
        <v>2.2358700000000002</v>
      </c>
      <c r="K63" s="52">
        <f t="shared" si="3"/>
        <v>3.3538050000000004</v>
      </c>
    </row>
    <row r="64" spans="1:11" ht="15">
      <c r="A64" s="53">
        <v>61</v>
      </c>
      <c r="B64" s="53" t="s">
        <v>184</v>
      </c>
      <c r="C64" s="77" t="s">
        <v>171</v>
      </c>
      <c r="D64" s="54" t="s">
        <v>185</v>
      </c>
      <c r="E64" s="51">
        <v>23</v>
      </c>
      <c r="F64" s="51">
        <v>23</v>
      </c>
      <c r="G64" s="51">
        <v>3</v>
      </c>
      <c r="H64" s="82">
        <f t="shared" si="4"/>
        <v>1236.27</v>
      </c>
      <c r="I64" s="82">
        <f t="shared" si="1"/>
        <v>0.618135</v>
      </c>
      <c r="J64" s="52">
        <f t="shared" si="2"/>
        <v>1.23627</v>
      </c>
      <c r="K64" s="52">
        <f t="shared" si="3"/>
        <v>1.8544049999999999</v>
      </c>
    </row>
    <row r="65" spans="1:11" ht="15">
      <c r="A65" s="53">
        <v>62</v>
      </c>
      <c r="B65" s="53" t="s">
        <v>184</v>
      </c>
      <c r="C65" s="77" t="s">
        <v>172</v>
      </c>
      <c r="D65" s="54" t="s">
        <v>186</v>
      </c>
      <c r="E65" s="51">
        <v>30</v>
      </c>
      <c r="F65" s="51">
        <v>30</v>
      </c>
      <c r="G65" s="51">
        <v>3</v>
      </c>
      <c r="H65" s="82">
        <f t="shared" si="4"/>
        <v>2235.8700000000003</v>
      </c>
      <c r="I65" s="82">
        <f t="shared" si="1"/>
        <v>1.1179350000000001</v>
      </c>
      <c r="J65" s="52">
        <f t="shared" si="2"/>
        <v>2.2358700000000002</v>
      </c>
      <c r="K65" s="52">
        <f t="shared" si="3"/>
        <v>3.3538050000000004</v>
      </c>
    </row>
    <row r="66" spans="1:11" ht="15">
      <c r="A66" s="53">
        <v>63</v>
      </c>
      <c r="B66" s="53" t="s">
        <v>184</v>
      </c>
      <c r="C66" s="77" t="s">
        <v>173</v>
      </c>
      <c r="D66" s="54" t="s">
        <v>186</v>
      </c>
      <c r="E66" s="51">
        <v>30</v>
      </c>
      <c r="F66" s="51">
        <v>30</v>
      </c>
      <c r="G66" s="51">
        <v>3</v>
      </c>
      <c r="H66" s="82">
        <f t="shared" si="4"/>
        <v>2235.8700000000003</v>
      </c>
      <c r="I66" s="82">
        <f t="shared" si="1"/>
        <v>1.1179350000000001</v>
      </c>
      <c r="J66" s="52">
        <f t="shared" si="2"/>
        <v>2.2358700000000002</v>
      </c>
      <c r="K66" s="52">
        <f t="shared" si="3"/>
        <v>3.3538050000000004</v>
      </c>
    </row>
    <row r="67" spans="1:11" ht="15">
      <c r="A67" s="53">
        <v>64</v>
      </c>
      <c r="B67" s="53" t="s">
        <v>184</v>
      </c>
      <c r="C67" s="77" t="s">
        <v>174</v>
      </c>
      <c r="D67" s="54" t="s">
        <v>187</v>
      </c>
      <c r="E67" s="51">
        <v>40</v>
      </c>
      <c r="F67" s="51">
        <v>40</v>
      </c>
      <c r="G67" s="51">
        <v>3</v>
      </c>
      <c r="H67" s="82">
        <f t="shared" si="4"/>
        <v>4173.869999999999</v>
      </c>
      <c r="I67" s="82">
        <f t="shared" si="1"/>
        <v>2.086935</v>
      </c>
      <c r="J67" s="52">
        <f t="shared" si="2"/>
        <v>4.17387</v>
      </c>
      <c r="K67" s="52">
        <f t="shared" si="3"/>
        <v>6.2608049999999995</v>
      </c>
    </row>
    <row r="68" spans="1:11" ht="15">
      <c r="A68" s="53">
        <v>65</v>
      </c>
      <c r="B68" s="53" t="s">
        <v>184</v>
      </c>
      <c r="C68" s="77" t="s">
        <v>175</v>
      </c>
      <c r="D68" s="54" t="s">
        <v>186</v>
      </c>
      <c r="E68" s="51">
        <v>30</v>
      </c>
      <c r="F68" s="51">
        <v>30</v>
      </c>
      <c r="G68" s="51">
        <v>3</v>
      </c>
      <c r="H68" s="82">
        <f aca="true" t="shared" si="5" ref="H68:H77">(E68+(E68-(2*G68*0.1)*(G68/0.3-1)))/2*(F68+(F68-(2*G68*0.1)*(G68/0.3-1)))/2*G68</f>
        <v>2235.8700000000003</v>
      </c>
      <c r="I68" s="82">
        <f t="shared" si="1"/>
        <v>1.1179350000000001</v>
      </c>
      <c r="J68" s="52">
        <f t="shared" si="2"/>
        <v>2.2358700000000002</v>
      </c>
      <c r="K68" s="52">
        <f t="shared" si="3"/>
        <v>3.3538050000000004</v>
      </c>
    </row>
    <row r="69" spans="1:11" ht="15">
      <c r="A69" s="53">
        <v>66</v>
      </c>
      <c r="B69" s="53" t="s">
        <v>184</v>
      </c>
      <c r="C69" s="77" t="s">
        <v>176</v>
      </c>
      <c r="D69" s="54" t="s">
        <v>186</v>
      </c>
      <c r="E69" s="51">
        <v>30</v>
      </c>
      <c r="F69" s="51">
        <v>30</v>
      </c>
      <c r="G69" s="51">
        <v>3</v>
      </c>
      <c r="H69" s="82">
        <f t="shared" si="5"/>
        <v>2235.8700000000003</v>
      </c>
      <c r="I69" s="82">
        <f aca="true" t="shared" si="6" ref="I69:I77">0.75*(H69/0.15)/10000</f>
        <v>1.1179350000000001</v>
      </c>
      <c r="J69" s="52">
        <f aca="true" t="shared" si="7" ref="J69:J77">I69*2</f>
        <v>2.2358700000000002</v>
      </c>
      <c r="K69" s="52">
        <f aca="true" t="shared" si="8" ref="K69:K77">+J69+I69</f>
        <v>3.3538050000000004</v>
      </c>
    </row>
    <row r="70" spans="1:11" ht="15">
      <c r="A70" s="53">
        <v>67</v>
      </c>
      <c r="B70" s="53" t="s">
        <v>184</v>
      </c>
      <c r="C70" s="77" t="s">
        <v>177</v>
      </c>
      <c r="D70" s="54" t="s">
        <v>185</v>
      </c>
      <c r="E70" s="51">
        <v>23</v>
      </c>
      <c r="F70" s="51">
        <v>23</v>
      </c>
      <c r="G70" s="51">
        <v>3</v>
      </c>
      <c r="H70" s="82">
        <f t="shared" si="5"/>
        <v>1236.27</v>
      </c>
      <c r="I70" s="82">
        <f t="shared" si="6"/>
        <v>0.618135</v>
      </c>
      <c r="J70" s="52">
        <f t="shared" si="7"/>
        <v>1.23627</v>
      </c>
      <c r="K70" s="52">
        <f t="shared" si="8"/>
        <v>1.8544049999999999</v>
      </c>
    </row>
    <row r="71" spans="1:11" ht="15">
      <c r="A71" s="53">
        <v>68</v>
      </c>
      <c r="B71" s="53" t="s">
        <v>184</v>
      </c>
      <c r="C71" s="77" t="s">
        <v>177</v>
      </c>
      <c r="D71" s="54" t="s">
        <v>188</v>
      </c>
      <c r="E71" s="51">
        <v>30</v>
      </c>
      <c r="F71" s="51">
        <v>23</v>
      </c>
      <c r="G71" s="51">
        <v>3</v>
      </c>
      <c r="H71" s="82">
        <f t="shared" si="5"/>
        <v>1662.5700000000002</v>
      </c>
      <c r="I71" s="82">
        <f t="shared" si="6"/>
        <v>0.831285</v>
      </c>
      <c r="J71" s="52">
        <f t="shared" si="7"/>
        <v>1.66257</v>
      </c>
      <c r="K71" s="52">
        <f t="shared" si="8"/>
        <v>2.493855</v>
      </c>
    </row>
    <row r="72" spans="1:11" ht="15">
      <c r="A72" s="53">
        <v>69</v>
      </c>
      <c r="B72" s="53" t="s">
        <v>184</v>
      </c>
      <c r="C72" s="77" t="s">
        <v>178</v>
      </c>
      <c r="D72" s="54" t="s">
        <v>187</v>
      </c>
      <c r="E72" s="51">
        <v>40</v>
      </c>
      <c r="F72" s="51">
        <v>40</v>
      </c>
      <c r="G72" s="51">
        <v>3</v>
      </c>
      <c r="H72" s="82">
        <f t="shared" si="5"/>
        <v>4173.869999999999</v>
      </c>
      <c r="I72" s="82">
        <f t="shared" si="6"/>
        <v>2.086935</v>
      </c>
      <c r="J72" s="52">
        <f t="shared" si="7"/>
        <v>4.17387</v>
      </c>
      <c r="K72" s="52">
        <f t="shared" si="8"/>
        <v>6.2608049999999995</v>
      </c>
    </row>
    <row r="73" spans="1:11" ht="15">
      <c r="A73" s="53">
        <v>70</v>
      </c>
      <c r="B73" s="53" t="s">
        <v>184</v>
      </c>
      <c r="C73" s="77" t="s">
        <v>179</v>
      </c>
      <c r="D73" s="54" t="s">
        <v>185</v>
      </c>
      <c r="E73" s="51">
        <v>23</v>
      </c>
      <c r="F73" s="51">
        <v>23</v>
      </c>
      <c r="G73" s="51">
        <v>3</v>
      </c>
      <c r="H73" s="82">
        <f t="shared" si="5"/>
        <v>1236.27</v>
      </c>
      <c r="I73" s="82">
        <f t="shared" si="6"/>
        <v>0.618135</v>
      </c>
      <c r="J73" s="52">
        <f t="shared" si="7"/>
        <v>1.23627</v>
      </c>
      <c r="K73" s="52">
        <f t="shared" si="8"/>
        <v>1.8544049999999999</v>
      </c>
    </row>
    <row r="74" spans="1:11" ht="15">
      <c r="A74" s="53">
        <v>71</v>
      </c>
      <c r="B74" s="53" t="s">
        <v>184</v>
      </c>
      <c r="C74" s="77" t="s">
        <v>180</v>
      </c>
      <c r="D74" s="54" t="s">
        <v>186</v>
      </c>
      <c r="E74" s="51">
        <v>30</v>
      </c>
      <c r="F74" s="51">
        <v>30</v>
      </c>
      <c r="G74" s="51">
        <v>3</v>
      </c>
      <c r="H74" s="82">
        <f t="shared" si="5"/>
        <v>2235.8700000000003</v>
      </c>
      <c r="I74" s="82">
        <f t="shared" si="6"/>
        <v>1.1179350000000001</v>
      </c>
      <c r="J74" s="52">
        <f t="shared" si="7"/>
        <v>2.2358700000000002</v>
      </c>
      <c r="K74" s="52">
        <f t="shared" si="8"/>
        <v>3.3538050000000004</v>
      </c>
    </row>
    <row r="75" spans="1:11" ht="15">
      <c r="A75" s="53">
        <v>72</v>
      </c>
      <c r="B75" s="53" t="s">
        <v>184</v>
      </c>
      <c r="C75" s="77" t="s">
        <v>181</v>
      </c>
      <c r="D75" s="54" t="s">
        <v>186</v>
      </c>
      <c r="E75" s="51">
        <v>30</v>
      </c>
      <c r="F75" s="51">
        <v>30</v>
      </c>
      <c r="G75" s="51">
        <v>3</v>
      </c>
      <c r="H75" s="82">
        <f t="shared" si="5"/>
        <v>2235.8700000000003</v>
      </c>
      <c r="I75" s="82">
        <f t="shared" si="6"/>
        <v>1.1179350000000001</v>
      </c>
      <c r="J75" s="52">
        <f t="shared" si="7"/>
        <v>2.2358700000000002</v>
      </c>
      <c r="K75" s="52">
        <f t="shared" si="8"/>
        <v>3.3538050000000004</v>
      </c>
    </row>
    <row r="76" spans="1:11" ht="15">
      <c r="A76" s="53">
        <v>73</v>
      </c>
      <c r="B76" s="53" t="s">
        <v>184</v>
      </c>
      <c r="C76" s="77" t="s">
        <v>182</v>
      </c>
      <c r="D76" s="54" t="s">
        <v>186</v>
      </c>
      <c r="E76" s="51">
        <v>30</v>
      </c>
      <c r="F76" s="51">
        <v>30</v>
      </c>
      <c r="G76" s="51">
        <v>3</v>
      </c>
      <c r="H76" s="82">
        <f t="shared" si="5"/>
        <v>2235.8700000000003</v>
      </c>
      <c r="I76" s="82">
        <f t="shared" si="6"/>
        <v>1.1179350000000001</v>
      </c>
      <c r="J76" s="52">
        <f t="shared" si="7"/>
        <v>2.2358700000000002</v>
      </c>
      <c r="K76" s="52">
        <f t="shared" si="8"/>
        <v>3.3538050000000004</v>
      </c>
    </row>
    <row r="77" spans="1:11" ht="15">
      <c r="A77" s="53">
        <v>74</v>
      </c>
      <c r="B77" s="53" t="s">
        <v>184</v>
      </c>
      <c r="C77" s="77" t="s">
        <v>183</v>
      </c>
      <c r="D77" s="54" t="s">
        <v>185</v>
      </c>
      <c r="E77" s="51">
        <v>23</v>
      </c>
      <c r="F77" s="51">
        <v>23</v>
      </c>
      <c r="G77" s="51">
        <v>3</v>
      </c>
      <c r="H77" s="82">
        <f t="shared" si="5"/>
        <v>1236.27</v>
      </c>
      <c r="I77" s="82">
        <f t="shared" si="6"/>
        <v>0.618135</v>
      </c>
      <c r="J77" s="52">
        <f t="shared" si="7"/>
        <v>1.23627</v>
      </c>
      <c r="K77" s="52">
        <f t="shared" si="8"/>
        <v>1.8544049999999999</v>
      </c>
    </row>
    <row r="78" spans="1:11" ht="15">
      <c r="A78" s="53">
        <v>75</v>
      </c>
      <c r="B78" s="53" t="s">
        <v>189</v>
      </c>
      <c r="C78" s="77" t="s">
        <v>190</v>
      </c>
      <c r="D78" s="57">
        <v>0.8</v>
      </c>
      <c r="E78" s="51">
        <v>0.8</v>
      </c>
      <c r="H78" s="52"/>
      <c r="K78" s="52">
        <f aca="true" t="shared" si="9" ref="K78:K111">E78</f>
        <v>0.8</v>
      </c>
    </row>
    <row r="79" spans="1:11" ht="15">
      <c r="A79" s="53">
        <v>76</v>
      </c>
      <c r="B79" s="53" t="s">
        <v>189</v>
      </c>
      <c r="C79" s="77" t="s">
        <v>191</v>
      </c>
      <c r="D79" s="57">
        <v>0.8</v>
      </c>
      <c r="E79" s="51">
        <v>0.8</v>
      </c>
      <c r="H79" s="52"/>
      <c r="K79" s="52">
        <f t="shared" si="9"/>
        <v>0.8</v>
      </c>
    </row>
    <row r="80" spans="1:11" ht="15">
      <c r="A80" s="53">
        <v>77</v>
      </c>
      <c r="B80" s="53" t="s">
        <v>189</v>
      </c>
      <c r="C80" s="77" t="s">
        <v>192</v>
      </c>
      <c r="D80" s="57">
        <v>1.01</v>
      </c>
      <c r="E80" s="51">
        <v>1.01</v>
      </c>
      <c r="H80" s="52"/>
      <c r="K80" s="52">
        <f t="shared" si="9"/>
        <v>1.01</v>
      </c>
    </row>
    <row r="81" spans="1:11" ht="15">
      <c r="A81" s="53">
        <v>78</v>
      </c>
      <c r="B81" s="53" t="s">
        <v>189</v>
      </c>
      <c r="C81" s="77" t="s">
        <v>193</v>
      </c>
      <c r="D81" s="57">
        <v>0.8</v>
      </c>
      <c r="E81" s="51">
        <v>0.8</v>
      </c>
      <c r="H81" s="52"/>
      <c r="K81" s="52">
        <f t="shared" si="9"/>
        <v>0.8</v>
      </c>
    </row>
    <row r="82" spans="1:11" ht="15">
      <c r="A82" s="53">
        <v>79</v>
      </c>
      <c r="B82" s="53" t="s">
        <v>189</v>
      </c>
      <c r="C82" s="77" t="s">
        <v>137</v>
      </c>
      <c r="D82" s="57">
        <v>0.4</v>
      </c>
      <c r="E82" s="51">
        <v>0.4</v>
      </c>
      <c r="H82" s="52"/>
      <c r="K82" s="52">
        <f t="shared" si="9"/>
        <v>0.4</v>
      </c>
    </row>
    <row r="83" spans="1:11" ht="15">
      <c r="A83" s="53">
        <v>80</v>
      </c>
      <c r="B83" s="53" t="s">
        <v>189</v>
      </c>
      <c r="C83" s="77" t="s">
        <v>194</v>
      </c>
      <c r="D83" s="57">
        <v>0.8</v>
      </c>
      <c r="E83" s="51">
        <v>0.8</v>
      </c>
      <c r="H83" s="52"/>
      <c r="K83" s="52">
        <f t="shared" si="9"/>
        <v>0.8</v>
      </c>
    </row>
    <row r="84" spans="1:11" ht="15">
      <c r="A84" s="53">
        <v>81</v>
      </c>
      <c r="B84" s="53" t="s">
        <v>189</v>
      </c>
      <c r="C84" s="77" t="s">
        <v>195</v>
      </c>
      <c r="D84" s="57">
        <v>0.4</v>
      </c>
      <c r="E84" s="51">
        <v>0.4</v>
      </c>
      <c r="H84" s="52"/>
      <c r="K84" s="52">
        <f t="shared" si="9"/>
        <v>0.4</v>
      </c>
    </row>
    <row r="85" spans="1:11" ht="15">
      <c r="A85" s="53">
        <v>82</v>
      </c>
      <c r="B85" s="53" t="s">
        <v>189</v>
      </c>
      <c r="C85" s="77" t="s">
        <v>139</v>
      </c>
      <c r="D85" s="57">
        <v>0.4</v>
      </c>
      <c r="E85" s="51">
        <v>0.4</v>
      </c>
      <c r="H85" s="52"/>
      <c r="K85" s="52">
        <f t="shared" si="9"/>
        <v>0.4</v>
      </c>
    </row>
    <row r="86" spans="1:11" ht="15">
      <c r="A86" s="53">
        <v>83</v>
      </c>
      <c r="B86" s="53" t="s">
        <v>189</v>
      </c>
      <c r="C86" s="77" t="s">
        <v>138</v>
      </c>
      <c r="D86" s="57">
        <v>0.4</v>
      </c>
      <c r="E86" s="51">
        <v>0.4</v>
      </c>
      <c r="H86" s="52"/>
      <c r="K86" s="52">
        <f t="shared" si="9"/>
        <v>0.4</v>
      </c>
    </row>
    <row r="87" spans="1:11" ht="15">
      <c r="A87" s="53">
        <v>84</v>
      </c>
      <c r="B87" s="53" t="s">
        <v>189</v>
      </c>
      <c r="C87" s="77" t="s">
        <v>196</v>
      </c>
      <c r="D87" s="57">
        <v>0.4</v>
      </c>
      <c r="E87" s="51">
        <v>0.4</v>
      </c>
      <c r="H87" s="52"/>
      <c r="K87" s="52">
        <f t="shared" si="9"/>
        <v>0.4</v>
      </c>
    </row>
    <row r="88" spans="1:11" ht="15">
      <c r="A88" s="53">
        <v>85</v>
      </c>
      <c r="B88" s="53" t="s">
        <v>189</v>
      </c>
      <c r="C88" s="77" t="s">
        <v>197</v>
      </c>
      <c r="D88" s="57">
        <v>0.4</v>
      </c>
      <c r="E88" s="51">
        <v>0.4</v>
      </c>
      <c r="H88" s="52"/>
      <c r="K88" s="52">
        <f t="shared" si="9"/>
        <v>0.4</v>
      </c>
    </row>
    <row r="89" spans="1:11" ht="15">
      <c r="A89" s="53">
        <v>86</v>
      </c>
      <c r="B89" s="53" t="s">
        <v>189</v>
      </c>
      <c r="C89" s="77" t="s">
        <v>152</v>
      </c>
      <c r="D89" s="57">
        <v>0.8</v>
      </c>
      <c r="E89" s="51">
        <v>0.8</v>
      </c>
      <c r="H89" s="52"/>
      <c r="K89" s="52">
        <f t="shared" si="9"/>
        <v>0.8</v>
      </c>
    </row>
    <row r="90" spans="1:11" ht="15">
      <c r="A90" s="53">
        <v>87</v>
      </c>
      <c r="B90" s="53" t="s">
        <v>189</v>
      </c>
      <c r="C90" s="77" t="s">
        <v>157</v>
      </c>
      <c r="D90" s="57">
        <v>0.4</v>
      </c>
      <c r="E90" s="51">
        <v>0.4</v>
      </c>
      <c r="H90" s="52"/>
      <c r="K90" s="52">
        <f t="shared" si="9"/>
        <v>0.4</v>
      </c>
    </row>
    <row r="91" spans="1:11" ht="15">
      <c r="A91" s="53">
        <v>88</v>
      </c>
      <c r="B91" s="53" t="s">
        <v>189</v>
      </c>
      <c r="C91" s="77" t="s">
        <v>155</v>
      </c>
      <c r="D91" s="57">
        <v>0.8</v>
      </c>
      <c r="E91" s="51">
        <v>0.8</v>
      </c>
      <c r="H91" s="52"/>
      <c r="K91" s="52">
        <f t="shared" si="9"/>
        <v>0.8</v>
      </c>
    </row>
    <row r="92" spans="1:11" ht="15">
      <c r="A92" s="53">
        <v>89</v>
      </c>
      <c r="B92" s="53" t="s">
        <v>189</v>
      </c>
      <c r="C92" s="77" t="s">
        <v>198</v>
      </c>
      <c r="D92" s="57">
        <v>0.2</v>
      </c>
      <c r="E92" s="51">
        <v>0.2</v>
      </c>
      <c r="H92" s="52"/>
      <c r="K92" s="52">
        <f t="shared" si="9"/>
        <v>0.2</v>
      </c>
    </row>
    <row r="93" spans="1:11" ht="15">
      <c r="A93" s="53">
        <v>90</v>
      </c>
      <c r="B93" s="53" t="s">
        <v>189</v>
      </c>
      <c r="C93" s="77" t="s">
        <v>159</v>
      </c>
      <c r="D93" s="57">
        <v>0.8</v>
      </c>
      <c r="E93" s="51">
        <v>0.8</v>
      </c>
      <c r="H93" s="52"/>
      <c r="K93" s="52">
        <f t="shared" si="9"/>
        <v>0.8</v>
      </c>
    </row>
    <row r="94" spans="1:11" ht="15">
      <c r="A94" s="53">
        <v>91</v>
      </c>
      <c r="B94" s="53" t="s">
        <v>189</v>
      </c>
      <c r="C94" s="77" t="s">
        <v>160</v>
      </c>
      <c r="D94" s="57">
        <v>0.8</v>
      </c>
      <c r="E94" s="51">
        <v>0.8</v>
      </c>
      <c r="H94" s="52"/>
      <c r="K94" s="52">
        <f t="shared" si="9"/>
        <v>0.8</v>
      </c>
    </row>
    <row r="95" spans="1:11" ht="15">
      <c r="A95" s="53">
        <v>92</v>
      </c>
      <c r="B95" s="53" t="s">
        <v>189</v>
      </c>
      <c r="C95" s="77" t="s">
        <v>162</v>
      </c>
      <c r="D95" s="57">
        <v>0.4</v>
      </c>
      <c r="E95" s="51">
        <v>0.4</v>
      </c>
      <c r="H95" s="52"/>
      <c r="K95" s="52">
        <f t="shared" si="9"/>
        <v>0.4</v>
      </c>
    </row>
    <row r="96" spans="1:11" ht="15">
      <c r="A96" s="53">
        <v>93</v>
      </c>
      <c r="B96" s="53" t="s">
        <v>189</v>
      </c>
      <c r="C96" s="77" t="s">
        <v>199</v>
      </c>
      <c r="D96" s="57">
        <v>0.36</v>
      </c>
      <c r="E96" s="51">
        <v>0.36</v>
      </c>
      <c r="H96" s="52"/>
      <c r="K96" s="52">
        <f t="shared" si="9"/>
        <v>0.36</v>
      </c>
    </row>
    <row r="97" spans="1:11" ht="15">
      <c r="A97" s="53">
        <v>94</v>
      </c>
      <c r="B97" s="53" t="s">
        <v>189</v>
      </c>
      <c r="C97" s="77" t="s">
        <v>199</v>
      </c>
      <c r="D97" s="57">
        <v>0.36</v>
      </c>
      <c r="E97" s="51">
        <v>0.36</v>
      </c>
      <c r="H97" s="52"/>
      <c r="K97" s="52">
        <f t="shared" si="9"/>
        <v>0.36</v>
      </c>
    </row>
    <row r="98" spans="1:11" ht="15">
      <c r="A98" s="53">
        <v>95</v>
      </c>
      <c r="B98" s="53" t="s">
        <v>189</v>
      </c>
      <c r="C98" s="77" t="s">
        <v>170</v>
      </c>
      <c r="D98" s="57">
        <v>0.4</v>
      </c>
      <c r="E98" s="51">
        <v>0.4</v>
      </c>
      <c r="H98" s="52"/>
      <c r="K98" s="52">
        <f t="shared" si="9"/>
        <v>0.4</v>
      </c>
    </row>
    <row r="99" spans="1:11" ht="15">
      <c r="A99" s="53">
        <v>96</v>
      </c>
      <c r="B99" s="53" t="s">
        <v>189</v>
      </c>
      <c r="C99" s="77" t="s">
        <v>200</v>
      </c>
      <c r="D99" s="57">
        <v>0.04</v>
      </c>
      <c r="E99" s="51">
        <v>0.04</v>
      </c>
      <c r="H99" s="52"/>
      <c r="K99" s="52">
        <f t="shared" si="9"/>
        <v>0.04</v>
      </c>
    </row>
    <row r="100" spans="1:11" ht="15">
      <c r="A100" s="53">
        <v>97</v>
      </c>
      <c r="B100" s="53" t="s">
        <v>189</v>
      </c>
      <c r="C100" s="77" t="s">
        <v>201</v>
      </c>
      <c r="D100" s="57">
        <v>0.8</v>
      </c>
      <c r="E100" s="51">
        <v>0.8</v>
      </c>
      <c r="H100" s="52"/>
      <c r="K100" s="52">
        <f t="shared" si="9"/>
        <v>0.8</v>
      </c>
    </row>
    <row r="101" spans="1:11" ht="15">
      <c r="A101" s="53">
        <v>98</v>
      </c>
      <c r="B101" s="53" t="s">
        <v>189</v>
      </c>
      <c r="C101" s="77" t="s">
        <v>175</v>
      </c>
      <c r="D101" s="57">
        <v>0.4</v>
      </c>
      <c r="E101" s="51">
        <v>0.4</v>
      </c>
      <c r="H101" s="52"/>
      <c r="K101" s="52">
        <f t="shared" si="9"/>
        <v>0.4</v>
      </c>
    </row>
    <row r="102" spans="1:11" ht="15">
      <c r="A102" s="53">
        <v>99</v>
      </c>
      <c r="B102" s="53" t="s">
        <v>189</v>
      </c>
      <c r="C102" s="77" t="s">
        <v>202</v>
      </c>
      <c r="D102" s="57">
        <v>0.4</v>
      </c>
      <c r="E102" s="51">
        <v>0.4</v>
      </c>
      <c r="H102" s="52"/>
      <c r="K102" s="52">
        <f t="shared" si="9"/>
        <v>0.4</v>
      </c>
    </row>
    <row r="103" spans="1:11" ht="15">
      <c r="A103" s="53">
        <v>100</v>
      </c>
      <c r="B103" s="53" t="s">
        <v>189</v>
      </c>
      <c r="C103" s="77" t="s">
        <v>199</v>
      </c>
      <c r="D103" s="57">
        <v>0.5</v>
      </c>
      <c r="E103" s="51">
        <v>0.5</v>
      </c>
      <c r="H103" s="52"/>
      <c r="K103" s="52">
        <f t="shared" si="9"/>
        <v>0.5</v>
      </c>
    </row>
    <row r="104" spans="1:11" ht="15">
      <c r="A104" s="53">
        <v>101</v>
      </c>
      <c r="B104" s="53" t="s">
        <v>189</v>
      </c>
      <c r="C104" s="77" t="s">
        <v>199</v>
      </c>
      <c r="D104" s="57">
        <v>0.4</v>
      </c>
      <c r="E104" s="51">
        <v>0.4</v>
      </c>
      <c r="H104" s="52"/>
      <c r="K104" s="52">
        <f t="shared" si="9"/>
        <v>0.4</v>
      </c>
    </row>
    <row r="105" spans="1:11" ht="15">
      <c r="A105" s="53">
        <v>102</v>
      </c>
      <c r="B105" s="53" t="s">
        <v>189</v>
      </c>
      <c r="C105" s="77" t="s">
        <v>203</v>
      </c>
      <c r="D105" s="57">
        <v>0.4</v>
      </c>
      <c r="E105" s="51">
        <v>0.4</v>
      </c>
      <c r="H105" s="52"/>
      <c r="K105" s="52">
        <f t="shared" si="9"/>
        <v>0.4</v>
      </c>
    </row>
    <row r="106" spans="1:11" ht="15">
      <c r="A106" s="53">
        <v>103</v>
      </c>
      <c r="B106" s="53" t="s">
        <v>189</v>
      </c>
      <c r="C106" s="77" t="s">
        <v>179</v>
      </c>
      <c r="D106" s="57">
        <v>0.04</v>
      </c>
      <c r="E106" s="51">
        <v>0.04</v>
      </c>
      <c r="H106" s="52"/>
      <c r="K106" s="52">
        <f t="shared" si="9"/>
        <v>0.04</v>
      </c>
    </row>
    <row r="107" spans="1:11" ht="15">
      <c r="A107" s="53">
        <v>104</v>
      </c>
      <c r="B107" s="58" t="s">
        <v>204</v>
      </c>
      <c r="C107" s="77" t="s">
        <v>142</v>
      </c>
      <c r="D107" s="57">
        <v>0.4</v>
      </c>
      <c r="E107" s="51">
        <v>0.4</v>
      </c>
      <c r="H107" s="52"/>
      <c r="K107" s="52">
        <f t="shared" si="9"/>
        <v>0.4</v>
      </c>
    </row>
    <row r="108" spans="1:11" ht="15">
      <c r="A108" s="53">
        <v>105</v>
      </c>
      <c r="B108" s="58" t="s">
        <v>204</v>
      </c>
      <c r="C108" s="77" t="s">
        <v>161</v>
      </c>
      <c r="D108" s="57">
        <v>0.2</v>
      </c>
      <c r="E108" s="51">
        <v>0.2</v>
      </c>
      <c r="H108" s="52"/>
      <c r="K108" s="52">
        <f t="shared" si="9"/>
        <v>0.2</v>
      </c>
    </row>
    <row r="109" spans="1:11" ht="15">
      <c r="A109" s="53">
        <v>106</v>
      </c>
      <c r="B109" s="58" t="s">
        <v>204</v>
      </c>
      <c r="C109" s="77" t="s">
        <v>165</v>
      </c>
      <c r="D109" s="57">
        <v>0.5</v>
      </c>
      <c r="E109" s="51">
        <v>0.5</v>
      </c>
      <c r="H109" s="52"/>
      <c r="K109" s="52">
        <f t="shared" si="9"/>
        <v>0.5</v>
      </c>
    </row>
    <row r="110" spans="1:11" ht="15">
      <c r="A110" s="53">
        <v>107</v>
      </c>
      <c r="B110" s="58" t="s">
        <v>204</v>
      </c>
      <c r="C110" s="77" t="s">
        <v>166</v>
      </c>
      <c r="D110" s="57">
        <v>0.5</v>
      </c>
      <c r="E110" s="51">
        <v>0.5</v>
      </c>
      <c r="H110" s="52"/>
      <c r="K110" s="52">
        <f t="shared" si="9"/>
        <v>0.5</v>
      </c>
    </row>
    <row r="111" spans="1:11" ht="15">
      <c r="A111" s="53">
        <v>108</v>
      </c>
      <c r="B111" s="58" t="s">
        <v>204</v>
      </c>
      <c r="C111" s="77" t="s">
        <v>167</v>
      </c>
      <c r="D111" s="57">
        <v>0.5</v>
      </c>
      <c r="E111" s="51">
        <v>0.5</v>
      </c>
      <c r="H111" s="52"/>
      <c r="K111" s="52">
        <f t="shared" si="9"/>
        <v>0.5</v>
      </c>
    </row>
    <row r="112" spans="1:11" ht="15">
      <c r="A112" s="53">
        <v>109</v>
      </c>
      <c r="B112" s="58" t="s">
        <v>224</v>
      </c>
      <c r="C112" s="77" t="s">
        <v>122</v>
      </c>
      <c r="D112" s="59" t="s">
        <v>238</v>
      </c>
      <c r="E112" s="51">
        <v>7</v>
      </c>
      <c r="F112" s="51">
        <v>7</v>
      </c>
      <c r="H112" s="52"/>
      <c r="I112" s="51" t="s">
        <v>273</v>
      </c>
      <c r="K112" s="52">
        <v>1</v>
      </c>
    </row>
    <row r="113" spans="1:11" ht="15">
      <c r="A113" s="53">
        <v>110</v>
      </c>
      <c r="B113" s="58" t="s">
        <v>224</v>
      </c>
      <c r="C113" s="77" t="s">
        <v>205</v>
      </c>
      <c r="D113" s="59" t="s">
        <v>238</v>
      </c>
      <c r="E113" s="51">
        <v>7</v>
      </c>
      <c r="F113" s="51">
        <v>7</v>
      </c>
      <c r="H113" s="52"/>
      <c r="K113" s="52">
        <v>1</v>
      </c>
    </row>
    <row r="114" spans="1:11" ht="15">
      <c r="A114" s="53">
        <v>111</v>
      </c>
      <c r="B114" s="58" t="s">
        <v>224</v>
      </c>
      <c r="C114" s="77" t="s">
        <v>121</v>
      </c>
      <c r="D114" s="59" t="s">
        <v>238</v>
      </c>
      <c r="E114" s="51">
        <v>7</v>
      </c>
      <c r="F114" s="51">
        <v>7</v>
      </c>
      <c r="H114" s="52"/>
      <c r="K114" s="52">
        <v>1</v>
      </c>
    </row>
    <row r="115" spans="1:11" ht="15">
      <c r="A115" s="53">
        <v>112</v>
      </c>
      <c r="B115" s="58" t="s">
        <v>224</v>
      </c>
      <c r="C115" s="77" t="s">
        <v>122</v>
      </c>
      <c r="D115" s="59" t="s">
        <v>238</v>
      </c>
      <c r="E115" s="51">
        <v>7</v>
      </c>
      <c r="F115" s="51">
        <v>7</v>
      </c>
      <c r="H115" s="52"/>
      <c r="K115" s="52">
        <v>1</v>
      </c>
    </row>
    <row r="116" spans="1:11" ht="15">
      <c r="A116" s="53">
        <v>113</v>
      </c>
      <c r="B116" s="58" t="s">
        <v>224</v>
      </c>
      <c r="C116" s="77" t="s">
        <v>120</v>
      </c>
      <c r="D116" s="59" t="s">
        <v>238</v>
      </c>
      <c r="E116" s="51">
        <v>7</v>
      </c>
      <c r="F116" s="51">
        <v>7</v>
      </c>
      <c r="H116" s="52"/>
      <c r="K116" s="52">
        <v>1</v>
      </c>
    </row>
    <row r="117" spans="1:11" ht="15">
      <c r="A117" s="53">
        <v>114</v>
      </c>
      <c r="B117" s="58" t="s">
        <v>224</v>
      </c>
      <c r="C117" s="77" t="s">
        <v>206</v>
      </c>
      <c r="D117" s="59" t="s">
        <v>238</v>
      </c>
      <c r="E117" s="51">
        <v>7</v>
      </c>
      <c r="F117" s="51">
        <v>7</v>
      </c>
      <c r="H117" s="52"/>
      <c r="K117" s="52">
        <v>1</v>
      </c>
    </row>
    <row r="118" spans="1:11" ht="15">
      <c r="A118" s="53">
        <v>115</v>
      </c>
      <c r="B118" s="58" t="s">
        <v>224</v>
      </c>
      <c r="C118" s="77" t="s">
        <v>206</v>
      </c>
      <c r="D118" s="59" t="s">
        <v>238</v>
      </c>
      <c r="E118" s="51">
        <v>7</v>
      </c>
      <c r="F118" s="51">
        <v>7</v>
      </c>
      <c r="H118" s="52"/>
      <c r="K118" s="52">
        <v>1</v>
      </c>
    </row>
    <row r="119" spans="1:11" ht="15">
      <c r="A119" s="53">
        <v>116</v>
      </c>
      <c r="B119" s="58" t="s">
        <v>224</v>
      </c>
      <c r="C119" s="77" t="s">
        <v>127</v>
      </c>
      <c r="D119" s="59" t="s">
        <v>238</v>
      </c>
      <c r="E119" s="51">
        <v>7</v>
      </c>
      <c r="F119" s="51">
        <v>7</v>
      </c>
      <c r="H119" s="52"/>
      <c r="K119" s="52">
        <v>1</v>
      </c>
    </row>
    <row r="120" spans="1:11" ht="15">
      <c r="A120" s="53">
        <v>117</v>
      </c>
      <c r="B120" s="58" t="s">
        <v>224</v>
      </c>
      <c r="C120" s="77" t="s">
        <v>125</v>
      </c>
      <c r="D120" s="59" t="s">
        <v>238</v>
      </c>
      <c r="E120" s="51">
        <v>7</v>
      </c>
      <c r="F120" s="51">
        <v>7</v>
      </c>
      <c r="H120" s="52"/>
      <c r="K120" s="52">
        <v>1</v>
      </c>
    </row>
    <row r="121" spans="1:11" ht="15">
      <c r="A121" s="53">
        <v>118</v>
      </c>
      <c r="B121" s="58" t="s">
        <v>224</v>
      </c>
      <c r="C121" s="77" t="s">
        <v>126</v>
      </c>
      <c r="D121" s="59" t="s">
        <v>238</v>
      </c>
      <c r="E121" s="51">
        <v>7</v>
      </c>
      <c r="F121" s="51">
        <v>7</v>
      </c>
      <c r="H121" s="52"/>
      <c r="K121" s="52">
        <v>1</v>
      </c>
    </row>
    <row r="122" spans="1:11" ht="15">
      <c r="A122" s="53">
        <v>119</v>
      </c>
      <c r="B122" s="58" t="s">
        <v>224</v>
      </c>
      <c r="C122" s="77" t="s">
        <v>207</v>
      </c>
      <c r="D122" s="59" t="s">
        <v>238</v>
      </c>
      <c r="E122" s="51">
        <v>7</v>
      </c>
      <c r="F122" s="51">
        <v>7</v>
      </c>
      <c r="H122" s="52"/>
      <c r="K122" s="52">
        <v>1</v>
      </c>
    </row>
    <row r="123" spans="1:11" ht="15">
      <c r="A123" s="53">
        <v>120</v>
      </c>
      <c r="B123" s="58" t="s">
        <v>224</v>
      </c>
      <c r="C123" s="77" t="s">
        <v>208</v>
      </c>
      <c r="D123" s="59" t="s">
        <v>238</v>
      </c>
      <c r="E123" s="51">
        <v>7</v>
      </c>
      <c r="F123" s="51">
        <v>7</v>
      </c>
      <c r="H123" s="52"/>
      <c r="K123" s="52">
        <v>1</v>
      </c>
    </row>
    <row r="124" spans="1:11" ht="15">
      <c r="A124" s="53">
        <v>121</v>
      </c>
      <c r="B124" s="58" t="s">
        <v>224</v>
      </c>
      <c r="C124" s="77" t="s">
        <v>119</v>
      </c>
      <c r="D124" s="59" t="s">
        <v>238</v>
      </c>
      <c r="E124" s="51">
        <v>7</v>
      </c>
      <c r="F124" s="51">
        <v>7</v>
      </c>
      <c r="H124" s="52"/>
      <c r="K124" s="52">
        <v>1</v>
      </c>
    </row>
    <row r="125" spans="1:11" ht="15">
      <c r="A125" s="53">
        <v>122</v>
      </c>
      <c r="B125" s="58" t="s">
        <v>224</v>
      </c>
      <c r="C125" s="77" t="s">
        <v>129</v>
      </c>
      <c r="D125" s="59" t="s">
        <v>238</v>
      </c>
      <c r="E125" s="51">
        <v>7</v>
      </c>
      <c r="F125" s="51">
        <v>7</v>
      </c>
      <c r="H125" s="52"/>
      <c r="K125" s="52">
        <v>1</v>
      </c>
    </row>
    <row r="126" spans="1:11" ht="15">
      <c r="A126" s="53">
        <v>123</v>
      </c>
      <c r="B126" s="58" t="s">
        <v>224</v>
      </c>
      <c r="C126" s="77" t="s">
        <v>209</v>
      </c>
      <c r="D126" s="59" t="s">
        <v>238</v>
      </c>
      <c r="E126" s="51">
        <v>7</v>
      </c>
      <c r="F126" s="51">
        <v>7</v>
      </c>
      <c r="H126" s="52"/>
      <c r="K126" s="52">
        <v>1</v>
      </c>
    </row>
    <row r="127" spans="1:11" ht="15">
      <c r="A127" s="53">
        <v>124</v>
      </c>
      <c r="B127" s="58" t="s">
        <v>224</v>
      </c>
      <c r="C127" s="77" t="s">
        <v>210</v>
      </c>
      <c r="D127" s="59" t="s">
        <v>238</v>
      </c>
      <c r="E127" s="51">
        <v>7</v>
      </c>
      <c r="F127" s="51">
        <v>7</v>
      </c>
      <c r="H127" s="52"/>
      <c r="K127" s="52">
        <v>1</v>
      </c>
    </row>
    <row r="128" spans="1:11" ht="15">
      <c r="A128" s="53">
        <v>125</v>
      </c>
      <c r="B128" s="58" t="s">
        <v>224</v>
      </c>
      <c r="C128" s="77" t="s">
        <v>131</v>
      </c>
      <c r="D128" s="59" t="s">
        <v>238</v>
      </c>
      <c r="E128" s="51">
        <v>7</v>
      </c>
      <c r="F128" s="51">
        <v>7</v>
      </c>
      <c r="H128" s="52"/>
      <c r="K128" s="52">
        <v>1</v>
      </c>
    </row>
    <row r="129" spans="1:11" ht="15">
      <c r="A129" s="53">
        <v>126</v>
      </c>
      <c r="B129" s="58" t="s">
        <v>224</v>
      </c>
      <c r="C129" s="77" t="s">
        <v>132</v>
      </c>
      <c r="D129" s="59" t="s">
        <v>238</v>
      </c>
      <c r="E129" s="51">
        <v>7</v>
      </c>
      <c r="F129" s="51">
        <v>7</v>
      </c>
      <c r="H129" s="52"/>
      <c r="K129" s="52">
        <v>1</v>
      </c>
    </row>
    <row r="130" spans="1:11" ht="15">
      <c r="A130" s="53">
        <v>127</v>
      </c>
      <c r="B130" s="58" t="s">
        <v>224</v>
      </c>
      <c r="C130" s="77" t="s">
        <v>211</v>
      </c>
      <c r="D130" s="59" t="s">
        <v>238</v>
      </c>
      <c r="E130" s="51">
        <v>7</v>
      </c>
      <c r="F130" s="51">
        <v>7</v>
      </c>
      <c r="H130" s="52"/>
      <c r="K130" s="52">
        <v>1</v>
      </c>
    </row>
    <row r="131" spans="1:11" ht="15">
      <c r="A131" s="53">
        <v>128</v>
      </c>
      <c r="B131" s="58" t="s">
        <v>224</v>
      </c>
      <c r="C131" s="77" t="s">
        <v>212</v>
      </c>
      <c r="D131" s="59" t="s">
        <v>238</v>
      </c>
      <c r="E131" s="51">
        <v>7</v>
      </c>
      <c r="F131" s="51">
        <v>7</v>
      </c>
      <c r="H131" s="52"/>
      <c r="K131" s="52">
        <v>1</v>
      </c>
    </row>
    <row r="132" spans="1:11" ht="15.75">
      <c r="A132" s="53">
        <v>129</v>
      </c>
      <c r="B132" s="58" t="s">
        <v>224</v>
      </c>
      <c r="C132" s="56" t="s">
        <v>213</v>
      </c>
      <c r="D132" s="59" t="s">
        <v>238</v>
      </c>
      <c r="E132" s="51">
        <v>7</v>
      </c>
      <c r="F132" s="51">
        <v>7</v>
      </c>
      <c r="H132" s="52"/>
      <c r="K132" s="52">
        <v>1</v>
      </c>
    </row>
    <row r="133" spans="1:11" ht="15">
      <c r="A133" s="53">
        <v>130</v>
      </c>
      <c r="B133" s="58" t="s">
        <v>224</v>
      </c>
      <c r="C133" s="77" t="s">
        <v>214</v>
      </c>
      <c r="D133" s="59" t="s">
        <v>238</v>
      </c>
      <c r="E133" s="51">
        <v>7</v>
      </c>
      <c r="F133" s="51">
        <v>7</v>
      </c>
      <c r="H133" s="52"/>
      <c r="K133" s="52">
        <v>1</v>
      </c>
    </row>
    <row r="134" spans="1:11" ht="15">
      <c r="A134" s="53">
        <v>131</v>
      </c>
      <c r="B134" s="58" t="s">
        <v>224</v>
      </c>
      <c r="C134" s="77" t="s">
        <v>140</v>
      </c>
      <c r="D134" s="59" t="s">
        <v>238</v>
      </c>
      <c r="E134" s="51">
        <v>7</v>
      </c>
      <c r="F134" s="51">
        <v>7</v>
      </c>
      <c r="H134" s="52"/>
      <c r="K134" s="52">
        <v>1</v>
      </c>
    </row>
    <row r="135" spans="1:11" ht="15">
      <c r="A135" s="53">
        <v>132</v>
      </c>
      <c r="B135" s="58" t="s">
        <v>224</v>
      </c>
      <c r="C135" s="77" t="s">
        <v>215</v>
      </c>
      <c r="D135" s="59" t="s">
        <v>238</v>
      </c>
      <c r="E135" s="51">
        <v>7</v>
      </c>
      <c r="F135" s="51">
        <v>7</v>
      </c>
      <c r="H135" s="52"/>
      <c r="K135" s="52">
        <v>1</v>
      </c>
    </row>
    <row r="136" spans="1:11" ht="15">
      <c r="A136" s="53">
        <v>133</v>
      </c>
      <c r="B136" s="58" t="s">
        <v>224</v>
      </c>
      <c r="C136" s="77" t="s">
        <v>142</v>
      </c>
      <c r="D136" s="59" t="s">
        <v>238</v>
      </c>
      <c r="E136" s="51">
        <v>7</v>
      </c>
      <c r="F136" s="51">
        <v>7</v>
      </c>
      <c r="H136" s="52"/>
      <c r="K136" s="52">
        <v>1</v>
      </c>
    </row>
    <row r="137" spans="1:11" ht="15">
      <c r="A137" s="53">
        <v>134</v>
      </c>
      <c r="B137" s="58" t="s">
        <v>224</v>
      </c>
      <c r="C137" s="77" t="s">
        <v>216</v>
      </c>
      <c r="D137" s="59" t="s">
        <v>238</v>
      </c>
      <c r="E137" s="51">
        <v>7</v>
      </c>
      <c r="F137" s="51">
        <v>7</v>
      </c>
      <c r="H137" s="52"/>
      <c r="K137" s="52">
        <v>1</v>
      </c>
    </row>
    <row r="138" spans="1:11" ht="15">
      <c r="A138" s="53">
        <v>135</v>
      </c>
      <c r="B138" s="58" t="s">
        <v>224</v>
      </c>
      <c r="C138" s="77" t="s">
        <v>146</v>
      </c>
      <c r="D138" s="59" t="s">
        <v>238</v>
      </c>
      <c r="E138" s="51">
        <v>7</v>
      </c>
      <c r="F138" s="51">
        <v>7</v>
      </c>
      <c r="H138" s="52"/>
      <c r="K138" s="52">
        <v>1</v>
      </c>
    </row>
    <row r="139" spans="1:11" ht="15">
      <c r="A139" s="53">
        <v>136</v>
      </c>
      <c r="B139" s="58" t="s">
        <v>224</v>
      </c>
      <c r="C139" s="77" t="s">
        <v>149</v>
      </c>
      <c r="D139" s="59" t="s">
        <v>238</v>
      </c>
      <c r="E139" s="51">
        <v>7</v>
      </c>
      <c r="F139" s="51">
        <v>7</v>
      </c>
      <c r="H139" s="52"/>
      <c r="K139" s="52">
        <v>1</v>
      </c>
    </row>
    <row r="140" spans="1:11" ht="15">
      <c r="A140" s="53">
        <v>137</v>
      </c>
      <c r="B140" s="58" t="s">
        <v>224</v>
      </c>
      <c r="C140" s="77" t="s">
        <v>150</v>
      </c>
      <c r="D140" s="59" t="s">
        <v>238</v>
      </c>
      <c r="E140" s="51">
        <v>7</v>
      </c>
      <c r="F140" s="51">
        <v>7</v>
      </c>
      <c r="H140" s="52"/>
      <c r="K140" s="52">
        <v>1</v>
      </c>
    </row>
    <row r="141" spans="1:11" ht="15">
      <c r="A141" s="53">
        <v>138</v>
      </c>
      <c r="B141" s="58" t="s">
        <v>224</v>
      </c>
      <c r="C141" s="77" t="s">
        <v>217</v>
      </c>
      <c r="D141" s="59" t="s">
        <v>238</v>
      </c>
      <c r="E141" s="51">
        <v>7</v>
      </c>
      <c r="F141" s="51">
        <v>7</v>
      </c>
      <c r="H141" s="52"/>
      <c r="K141" s="52">
        <v>1</v>
      </c>
    </row>
    <row r="142" spans="1:11" ht="15">
      <c r="A142" s="53">
        <v>139</v>
      </c>
      <c r="B142" s="58" t="s">
        <v>224</v>
      </c>
      <c r="C142" s="77" t="s">
        <v>218</v>
      </c>
      <c r="D142" s="59" t="s">
        <v>238</v>
      </c>
      <c r="E142" s="51">
        <v>7</v>
      </c>
      <c r="F142" s="51">
        <v>7</v>
      </c>
      <c r="H142" s="52"/>
      <c r="K142" s="52">
        <v>1</v>
      </c>
    </row>
    <row r="143" spans="1:11" ht="15">
      <c r="A143" s="53">
        <v>140</v>
      </c>
      <c r="B143" s="58" t="s">
        <v>224</v>
      </c>
      <c r="C143" s="77" t="s">
        <v>152</v>
      </c>
      <c r="D143" s="59" t="s">
        <v>238</v>
      </c>
      <c r="E143" s="51">
        <v>7</v>
      </c>
      <c r="F143" s="51">
        <v>7</v>
      </c>
      <c r="H143" s="52"/>
      <c r="K143" s="52">
        <v>1</v>
      </c>
    </row>
    <row r="144" spans="1:11" ht="15">
      <c r="A144" s="53">
        <v>141</v>
      </c>
      <c r="B144" s="58" t="s">
        <v>224</v>
      </c>
      <c r="C144" s="77" t="s">
        <v>153</v>
      </c>
      <c r="D144" s="59" t="s">
        <v>238</v>
      </c>
      <c r="E144" s="51">
        <v>7</v>
      </c>
      <c r="F144" s="51">
        <v>7</v>
      </c>
      <c r="H144" s="52"/>
      <c r="K144" s="52">
        <v>1</v>
      </c>
    </row>
    <row r="145" spans="1:11" ht="15">
      <c r="A145" s="53">
        <v>142</v>
      </c>
      <c r="B145" s="58" t="s">
        <v>224</v>
      </c>
      <c r="C145" s="77" t="s">
        <v>154</v>
      </c>
      <c r="D145" s="59" t="s">
        <v>238</v>
      </c>
      <c r="E145" s="51">
        <v>7</v>
      </c>
      <c r="F145" s="51">
        <v>7</v>
      </c>
      <c r="H145" s="52"/>
      <c r="K145" s="52">
        <v>1</v>
      </c>
    </row>
    <row r="146" spans="1:11" ht="15">
      <c r="A146" s="53">
        <v>143</v>
      </c>
      <c r="B146" s="58" t="s">
        <v>224</v>
      </c>
      <c r="C146" s="77" t="s">
        <v>198</v>
      </c>
      <c r="D146" s="59" t="s">
        <v>238</v>
      </c>
      <c r="E146" s="51">
        <v>7</v>
      </c>
      <c r="F146" s="51">
        <v>7</v>
      </c>
      <c r="H146" s="52"/>
      <c r="K146" s="52">
        <v>1</v>
      </c>
    </row>
    <row r="147" spans="1:11" ht="15">
      <c r="A147" s="53">
        <v>144</v>
      </c>
      <c r="B147" s="58" t="s">
        <v>224</v>
      </c>
      <c r="C147" s="77" t="s">
        <v>161</v>
      </c>
      <c r="D147" s="59" t="s">
        <v>238</v>
      </c>
      <c r="E147" s="51">
        <v>7</v>
      </c>
      <c r="F147" s="51">
        <v>7</v>
      </c>
      <c r="H147" s="52"/>
      <c r="K147" s="52">
        <v>1</v>
      </c>
    </row>
    <row r="148" spans="1:11" ht="15">
      <c r="A148" s="53">
        <v>145</v>
      </c>
      <c r="B148" s="58" t="s">
        <v>224</v>
      </c>
      <c r="C148" s="77" t="s">
        <v>161</v>
      </c>
      <c r="D148" s="59" t="s">
        <v>238</v>
      </c>
      <c r="E148" s="51">
        <v>7</v>
      </c>
      <c r="F148" s="51">
        <v>7</v>
      </c>
      <c r="H148" s="52"/>
      <c r="K148" s="52">
        <v>1</v>
      </c>
    </row>
    <row r="149" spans="1:11" ht="15">
      <c r="A149" s="53">
        <v>146</v>
      </c>
      <c r="B149" s="58" t="s">
        <v>224</v>
      </c>
      <c r="C149" s="77" t="s">
        <v>219</v>
      </c>
      <c r="D149" s="59" t="s">
        <v>238</v>
      </c>
      <c r="E149" s="51">
        <v>7</v>
      </c>
      <c r="F149" s="51">
        <v>7</v>
      </c>
      <c r="H149" s="52"/>
      <c r="K149" s="52">
        <v>1</v>
      </c>
    </row>
    <row r="150" spans="1:11" ht="15">
      <c r="A150" s="53">
        <v>147</v>
      </c>
      <c r="B150" s="58" t="s">
        <v>224</v>
      </c>
      <c r="C150" s="77" t="s">
        <v>163</v>
      </c>
      <c r="D150" s="59" t="s">
        <v>238</v>
      </c>
      <c r="E150" s="51">
        <v>7</v>
      </c>
      <c r="F150" s="51">
        <v>7</v>
      </c>
      <c r="H150" s="52"/>
      <c r="K150" s="52">
        <v>1</v>
      </c>
    </row>
    <row r="151" spans="1:11" ht="15">
      <c r="A151" s="53">
        <v>148</v>
      </c>
      <c r="B151" s="58" t="s">
        <v>224</v>
      </c>
      <c r="C151" s="77" t="s">
        <v>164</v>
      </c>
      <c r="D151" s="59" t="s">
        <v>238</v>
      </c>
      <c r="E151" s="51">
        <v>7</v>
      </c>
      <c r="F151" s="51">
        <v>7</v>
      </c>
      <c r="H151" s="52"/>
      <c r="K151" s="52">
        <v>1</v>
      </c>
    </row>
    <row r="152" spans="1:11" ht="15">
      <c r="A152" s="53">
        <v>149</v>
      </c>
      <c r="B152" s="58" t="s">
        <v>224</v>
      </c>
      <c r="C152" s="77" t="s">
        <v>166</v>
      </c>
      <c r="D152" s="59" t="s">
        <v>238</v>
      </c>
      <c r="E152" s="51">
        <v>7</v>
      </c>
      <c r="F152" s="51">
        <v>7</v>
      </c>
      <c r="H152" s="52"/>
      <c r="K152" s="52">
        <v>1</v>
      </c>
    </row>
    <row r="153" spans="1:11" ht="15">
      <c r="A153" s="53">
        <v>150</v>
      </c>
      <c r="B153" s="58" t="s">
        <v>224</v>
      </c>
      <c r="C153" s="77" t="s">
        <v>166</v>
      </c>
      <c r="D153" s="59" t="s">
        <v>238</v>
      </c>
      <c r="E153" s="51">
        <v>7</v>
      </c>
      <c r="F153" s="51">
        <v>7</v>
      </c>
      <c r="H153" s="52"/>
      <c r="K153" s="52">
        <v>1</v>
      </c>
    </row>
    <row r="154" spans="1:11" ht="15">
      <c r="A154" s="53">
        <v>151</v>
      </c>
      <c r="B154" s="58" t="s">
        <v>224</v>
      </c>
      <c r="C154" s="77" t="s">
        <v>167</v>
      </c>
      <c r="D154" s="59" t="s">
        <v>238</v>
      </c>
      <c r="E154" s="51">
        <v>7</v>
      </c>
      <c r="F154" s="51">
        <v>7</v>
      </c>
      <c r="H154" s="52"/>
      <c r="K154" s="52">
        <v>1</v>
      </c>
    </row>
    <row r="155" spans="1:11" ht="15">
      <c r="A155" s="53">
        <v>152</v>
      </c>
      <c r="B155" s="58" t="s">
        <v>224</v>
      </c>
      <c r="C155" s="77" t="s">
        <v>169</v>
      </c>
      <c r="D155" s="59" t="s">
        <v>238</v>
      </c>
      <c r="E155" s="51">
        <v>7</v>
      </c>
      <c r="F155" s="51">
        <v>7</v>
      </c>
      <c r="H155" s="52"/>
      <c r="K155" s="52">
        <v>1</v>
      </c>
    </row>
    <row r="156" spans="1:11" ht="15">
      <c r="A156" s="53">
        <v>153</v>
      </c>
      <c r="B156" s="58" t="s">
        <v>224</v>
      </c>
      <c r="C156" s="77" t="s">
        <v>220</v>
      </c>
      <c r="D156" s="59" t="s">
        <v>238</v>
      </c>
      <c r="E156" s="51">
        <v>7</v>
      </c>
      <c r="F156" s="51">
        <v>7</v>
      </c>
      <c r="H156" s="52"/>
      <c r="K156" s="52">
        <v>1</v>
      </c>
    </row>
    <row r="157" spans="1:11" ht="15">
      <c r="A157" s="53">
        <v>154</v>
      </c>
      <c r="B157" s="58" t="s">
        <v>224</v>
      </c>
      <c r="C157" s="77" t="s">
        <v>221</v>
      </c>
      <c r="D157" s="59" t="s">
        <v>238</v>
      </c>
      <c r="E157" s="51">
        <v>7</v>
      </c>
      <c r="F157" s="51">
        <v>7</v>
      </c>
      <c r="H157" s="52"/>
      <c r="K157" s="52">
        <v>1</v>
      </c>
    </row>
    <row r="158" spans="1:11" ht="15">
      <c r="A158" s="53">
        <v>155</v>
      </c>
      <c r="B158" s="58" t="s">
        <v>224</v>
      </c>
      <c r="C158" s="77" t="s">
        <v>222</v>
      </c>
      <c r="D158" s="59" t="s">
        <v>238</v>
      </c>
      <c r="E158" s="51">
        <v>7</v>
      </c>
      <c r="F158" s="51">
        <v>7</v>
      </c>
      <c r="H158" s="52"/>
      <c r="K158" s="52">
        <v>1</v>
      </c>
    </row>
    <row r="159" spans="1:11" ht="15">
      <c r="A159" s="53">
        <v>156</v>
      </c>
      <c r="B159" s="58" t="s">
        <v>224</v>
      </c>
      <c r="C159" s="77" t="s">
        <v>223</v>
      </c>
      <c r="D159" s="59" t="s">
        <v>238</v>
      </c>
      <c r="E159" s="51">
        <v>7</v>
      </c>
      <c r="F159" s="51">
        <v>7</v>
      </c>
      <c r="H159" s="52"/>
      <c r="K159" s="52">
        <v>1</v>
      </c>
    </row>
    <row r="160" spans="1:11" ht="15">
      <c r="A160" s="53">
        <v>157</v>
      </c>
      <c r="B160" s="58" t="s">
        <v>224</v>
      </c>
      <c r="C160" s="77" t="s">
        <v>183</v>
      </c>
      <c r="D160" s="59" t="s">
        <v>238</v>
      </c>
      <c r="E160" s="51">
        <v>7</v>
      </c>
      <c r="F160" s="51">
        <v>7</v>
      </c>
      <c r="H160" s="52"/>
      <c r="K160" s="52">
        <v>1</v>
      </c>
    </row>
    <row r="161" spans="1:11" ht="15">
      <c r="A161" s="53">
        <v>158</v>
      </c>
      <c r="B161" s="58" t="s">
        <v>227</v>
      </c>
      <c r="C161" s="77" t="s">
        <v>225</v>
      </c>
      <c r="D161" s="59">
        <v>0.4</v>
      </c>
      <c r="E161" s="51">
        <v>0.4</v>
      </c>
      <c r="H161" s="52"/>
      <c r="K161" s="52">
        <f>E161</f>
        <v>0.4</v>
      </c>
    </row>
    <row r="162" spans="1:11" ht="15">
      <c r="A162" s="53">
        <v>159</v>
      </c>
      <c r="B162" s="58" t="s">
        <v>227</v>
      </c>
      <c r="C162" s="77" t="s">
        <v>226</v>
      </c>
      <c r="D162" s="59">
        <v>0.4</v>
      </c>
      <c r="E162" s="51">
        <v>0.4</v>
      </c>
      <c r="H162" s="52"/>
      <c r="K162" s="52">
        <f>E162</f>
        <v>0.4</v>
      </c>
    </row>
    <row r="163" spans="1:11" ht="15">
      <c r="A163" s="53">
        <v>160</v>
      </c>
      <c r="B163" s="58" t="s">
        <v>227</v>
      </c>
      <c r="C163" s="77" t="s">
        <v>183</v>
      </c>
      <c r="D163" s="59">
        <v>0.4</v>
      </c>
      <c r="E163" s="51">
        <v>0.4</v>
      </c>
      <c r="H163" s="52"/>
      <c r="K163" s="52">
        <f>E163</f>
        <v>0.4</v>
      </c>
    </row>
    <row r="164" spans="1:11" ht="15">
      <c r="A164" s="53">
        <v>161</v>
      </c>
      <c r="B164" s="55" t="s">
        <v>228</v>
      </c>
      <c r="C164" s="77" t="s">
        <v>231</v>
      </c>
      <c r="D164" s="55" t="s">
        <v>236</v>
      </c>
      <c r="E164" s="51">
        <v>45</v>
      </c>
      <c r="F164" s="51">
        <v>45</v>
      </c>
      <c r="G164" s="51">
        <v>3</v>
      </c>
      <c r="H164" s="82">
        <f>(E164+(E164-(2*G164*0.1)*(G164/0.3-1)))/2*(F164+(F164-(2*G164*0.1)*(G164/0.3-1)))/2*G164</f>
        <v>5367.869999999999</v>
      </c>
      <c r="I164" s="82">
        <f aca="true" t="shared" si="10" ref="I164">0.75*(H164/0.15)/10000</f>
        <v>2.683935</v>
      </c>
      <c r="J164" s="52">
        <f>I164*2</f>
        <v>5.36787</v>
      </c>
      <c r="K164" s="52">
        <f>+I164+J164</f>
        <v>8.051805</v>
      </c>
    </row>
    <row r="165" spans="1:11" ht="15">
      <c r="A165" s="53">
        <v>162</v>
      </c>
      <c r="B165" s="55" t="s">
        <v>228</v>
      </c>
      <c r="C165" s="77" t="s">
        <v>231</v>
      </c>
      <c r="D165" s="55" t="s">
        <v>237</v>
      </c>
      <c r="E165" s="51">
        <v>45</v>
      </c>
      <c r="F165" s="51">
        <v>45</v>
      </c>
      <c r="G165" s="51">
        <v>4</v>
      </c>
      <c r="H165" s="82">
        <f>(E165+(E165-(2*G165*0.1)*(G165/0.3-1)))/2*(F165+(F165-(2*G165*0.1)*(G165/0.3-1)))/2*G165</f>
        <v>6421.35111111111</v>
      </c>
      <c r="I165" s="82">
        <f aca="true" t="shared" si="11" ref="I165:I168">0.75*(H165/0.15)/10000</f>
        <v>3.210675555555555</v>
      </c>
      <c r="J165" s="52">
        <f aca="true" t="shared" si="12" ref="J165:J168">I165*2</f>
        <v>6.42135111111111</v>
      </c>
      <c r="K165" s="52">
        <f aca="true" t="shared" si="13" ref="K165:K168">+I165+J165</f>
        <v>9.632026666666665</v>
      </c>
    </row>
    <row r="166" spans="1:11" ht="15">
      <c r="A166" s="53">
        <v>163</v>
      </c>
      <c r="B166" s="55" t="s">
        <v>228</v>
      </c>
      <c r="C166" s="77" t="s">
        <v>231</v>
      </c>
      <c r="D166" s="55" t="s">
        <v>185</v>
      </c>
      <c r="E166" s="51">
        <v>23</v>
      </c>
      <c r="F166" s="51">
        <v>23</v>
      </c>
      <c r="G166" s="51">
        <v>3</v>
      </c>
      <c r="H166" s="82">
        <f>(E166+(E166-(2*G166*0.1)*(G166/0.3-1)))/2*(F166+(F166-(2*G166*0.1)*(G166/0.3-1)))/2*G166</f>
        <v>1236.27</v>
      </c>
      <c r="I166" s="82">
        <f t="shared" si="11"/>
        <v>0.618135</v>
      </c>
      <c r="J166" s="52">
        <f t="shared" si="12"/>
        <v>1.23627</v>
      </c>
      <c r="K166" s="52">
        <f t="shared" si="13"/>
        <v>1.8544049999999999</v>
      </c>
    </row>
    <row r="167" spans="1:11" ht="15">
      <c r="A167" s="53">
        <v>164</v>
      </c>
      <c r="B167" s="55" t="s">
        <v>228</v>
      </c>
      <c r="C167" s="77" t="s">
        <v>231</v>
      </c>
      <c r="D167" s="55" t="s">
        <v>186</v>
      </c>
      <c r="E167" s="51">
        <v>30</v>
      </c>
      <c r="F167" s="51">
        <v>30</v>
      </c>
      <c r="G167" s="51">
        <v>3</v>
      </c>
      <c r="H167" s="82">
        <f>(E167+(E167-(2*G167*0.1)*(G167/0.3-1)))/2*(F167+(F167-(2*G167*0.1)*(G167/0.3-1)))/2*G167</f>
        <v>2235.8700000000003</v>
      </c>
      <c r="I167" s="82">
        <f t="shared" si="11"/>
        <v>1.1179350000000001</v>
      </c>
      <c r="J167" s="52">
        <f t="shared" si="12"/>
        <v>2.2358700000000002</v>
      </c>
      <c r="K167" s="52">
        <f t="shared" si="13"/>
        <v>3.3538050000000004</v>
      </c>
    </row>
    <row r="168" spans="1:11" ht="15">
      <c r="A168" s="53">
        <v>165</v>
      </c>
      <c r="B168" s="54" t="s">
        <v>229</v>
      </c>
      <c r="C168" s="77" t="s">
        <v>231</v>
      </c>
      <c r="D168" s="55" t="s">
        <v>236</v>
      </c>
      <c r="E168" s="51">
        <v>45</v>
      </c>
      <c r="F168" s="51">
        <v>45</v>
      </c>
      <c r="G168" s="51">
        <v>3</v>
      </c>
      <c r="H168" s="82">
        <f>(E168+(E168-(2*G168*0.1)*(G168/0.3-1)))/2*(F168+(F168-(2*G168*0.1)*(G168/0.3-1)))/2*G168</f>
        <v>5367.869999999999</v>
      </c>
      <c r="I168" s="82">
        <f t="shared" si="11"/>
        <v>2.683935</v>
      </c>
      <c r="J168" s="52">
        <f t="shared" si="12"/>
        <v>5.36787</v>
      </c>
      <c r="K168" s="52">
        <f t="shared" si="13"/>
        <v>8.051805</v>
      </c>
    </row>
    <row r="169" spans="1:12" ht="30" customHeight="1">
      <c r="A169" s="53">
        <v>166</v>
      </c>
      <c r="B169" s="55" t="s">
        <v>230</v>
      </c>
      <c r="C169" s="77" t="s">
        <v>231</v>
      </c>
      <c r="D169" s="55" t="s">
        <v>232</v>
      </c>
      <c r="E169" s="51">
        <v>5</v>
      </c>
      <c r="F169" s="51">
        <v>5</v>
      </c>
      <c r="G169" s="51">
        <v>1</v>
      </c>
      <c r="H169" s="52" t="s">
        <v>272</v>
      </c>
      <c r="K169" s="88">
        <v>1</v>
      </c>
      <c r="L169" s="232" t="s">
        <v>275</v>
      </c>
    </row>
    <row r="170" spans="1:12" ht="15">
      <c r="A170" s="53">
        <v>167</v>
      </c>
      <c r="B170" s="54" t="s">
        <v>230</v>
      </c>
      <c r="C170" s="77" t="s">
        <v>231</v>
      </c>
      <c r="D170" s="54" t="s">
        <v>232</v>
      </c>
      <c r="E170" s="51">
        <v>5</v>
      </c>
      <c r="F170" s="51">
        <v>5</v>
      </c>
      <c r="G170" s="51">
        <v>1</v>
      </c>
      <c r="H170" s="52" t="s">
        <v>272</v>
      </c>
      <c r="K170" s="88">
        <v>1</v>
      </c>
      <c r="L170" s="233"/>
    </row>
    <row r="171" spans="1:13" ht="15" customHeight="1">
      <c r="A171" s="53">
        <v>168</v>
      </c>
      <c r="B171" s="54" t="s">
        <v>233</v>
      </c>
      <c r="C171" s="78" t="s">
        <v>235</v>
      </c>
      <c r="D171" s="58" t="s">
        <v>248</v>
      </c>
      <c r="E171" s="51">
        <v>15</v>
      </c>
      <c r="F171" s="51">
        <f>E171*5</f>
        <v>75</v>
      </c>
      <c r="G171" s="51">
        <v>1.5</v>
      </c>
      <c r="H171" s="51">
        <v>7500</v>
      </c>
      <c r="I171" s="74">
        <f>2.7*(H171/0.15)/10000</f>
        <v>13.5</v>
      </c>
      <c r="K171" s="88">
        <v>2</v>
      </c>
      <c r="L171" s="233"/>
      <c r="M171" s="52" t="s">
        <v>274</v>
      </c>
    </row>
    <row r="172" spans="1:13" ht="15">
      <c r="A172" s="53">
        <v>169</v>
      </c>
      <c r="B172" s="54" t="s">
        <v>233</v>
      </c>
      <c r="C172" s="78" t="s">
        <v>235</v>
      </c>
      <c r="D172" s="58" t="s">
        <v>248</v>
      </c>
      <c r="E172" s="51">
        <v>15</v>
      </c>
      <c r="F172" s="51">
        <f aca="true" t="shared" si="14" ref="F172:F175">E172*5</f>
        <v>75</v>
      </c>
      <c r="G172" s="51">
        <v>1.5</v>
      </c>
      <c r="H172" s="51">
        <v>8750</v>
      </c>
      <c r="I172" s="74">
        <f aca="true" t="shared" si="15" ref="I172:I175">2.7*(H172/0.15)/10000</f>
        <v>15.750000000000004</v>
      </c>
      <c r="K172" s="88">
        <v>2</v>
      </c>
      <c r="L172" s="233"/>
      <c r="M172" s="52" t="s">
        <v>274</v>
      </c>
    </row>
    <row r="173" spans="1:13" ht="15">
      <c r="A173" s="53">
        <v>170</v>
      </c>
      <c r="B173" s="54" t="s">
        <v>233</v>
      </c>
      <c r="C173" s="78" t="s">
        <v>235</v>
      </c>
      <c r="D173" s="58" t="s">
        <v>248</v>
      </c>
      <c r="E173" s="51">
        <v>15</v>
      </c>
      <c r="F173" s="51">
        <f t="shared" si="14"/>
        <v>75</v>
      </c>
      <c r="G173" s="51">
        <v>1.5</v>
      </c>
      <c r="H173" s="51">
        <v>7200</v>
      </c>
      <c r="I173" s="74">
        <f t="shared" si="15"/>
        <v>12.96</v>
      </c>
      <c r="K173" s="88">
        <v>2</v>
      </c>
      <c r="L173" s="233"/>
      <c r="M173" s="52" t="s">
        <v>274</v>
      </c>
    </row>
    <row r="174" spans="1:13" ht="15">
      <c r="A174" s="53">
        <v>171</v>
      </c>
      <c r="B174" s="55" t="s">
        <v>234</v>
      </c>
      <c r="C174" s="78" t="s">
        <v>235</v>
      </c>
      <c r="D174" s="58" t="s">
        <v>249</v>
      </c>
      <c r="E174" s="51">
        <v>25</v>
      </c>
      <c r="F174" s="51">
        <f t="shared" si="14"/>
        <v>125</v>
      </c>
      <c r="G174" s="51">
        <v>2</v>
      </c>
      <c r="H174" s="51">
        <v>8700</v>
      </c>
      <c r="I174" s="74">
        <f t="shared" si="15"/>
        <v>15.66</v>
      </c>
      <c r="K174" s="88">
        <v>2</v>
      </c>
      <c r="L174" s="233"/>
      <c r="M174" s="52" t="s">
        <v>274</v>
      </c>
    </row>
    <row r="175" spans="1:13" ht="14.25" customHeight="1">
      <c r="A175" s="53">
        <v>172</v>
      </c>
      <c r="B175" s="55" t="s">
        <v>234</v>
      </c>
      <c r="C175" s="78" t="s">
        <v>235</v>
      </c>
      <c r="D175" s="58" t="s">
        <v>250</v>
      </c>
      <c r="E175" s="51">
        <v>25</v>
      </c>
      <c r="F175" s="51">
        <f t="shared" si="14"/>
        <v>125</v>
      </c>
      <c r="G175" s="51">
        <v>2</v>
      </c>
      <c r="H175" s="51">
        <v>9800</v>
      </c>
      <c r="I175" s="74">
        <f t="shared" si="15"/>
        <v>17.640000000000004</v>
      </c>
      <c r="K175" s="88">
        <v>2</v>
      </c>
      <c r="L175" s="233"/>
      <c r="M175" s="52" t="s">
        <v>274</v>
      </c>
    </row>
    <row r="176" spans="1:12" ht="15" customHeight="1" hidden="1">
      <c r="A176" s="60"/>
      <c r="B176" s="60"/>
      <c r="C176" s="79"/>
      <c r="D176" s="60"/>
      <c r="E176" s="60"/>
      <c r="F176" s="60"/>
      <c r="G176" s="60"/>
      <c r="H176" s="73"/>
      <c r="K176" s="83"/>
      <c r="L176" s="234"/>
    </row>
    <row r="177" spans="8:11" ht="15">
      <c r="H177" s="52">
        <f>SUM(H4:H175)</f>
        <v>237159.01111111094</v>
      </c>
      <c r="I177" s="52">
        <f>SUM(I4:I175)</f>
        <v>173.11450555555555</v>
      </c>
      <c r="J177" s="52">
        <f aca="true" t="shared" si="16" ref="J177:K177">SUM(J4:J175)</f>
        <v>195.2090111111111</v>
      </c>
      <c r="K177" s="52">
        <f t="shared" si="16"/>
        <v>372.0235166666663</v>
      </c>
    </row>
    <row r="178" ht="15">
      <c r="H178" s="51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253</v>
      </c>
    </row>
    <row r="10" spans="11:15" ht="1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ht="15">
      <c r="K11" t="s">
        <v>259</v>
      </c>
    </row>
    <row r="12" spans="11:17" ht="1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261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262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266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268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270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4" sqref="R2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114">
      <selection activeCell="E138" sqref="E138"/>
    </sheetView>
  </sheetViews>
  <sheetFormatPr defaultColWidth="9.140625" defaultRowHeight="15"/>
  <cols>
    <col min="1" max="1" width="9.140625" style="96" customWidth="1"/>
    <col min="2" max="2" width="25.7109375" style="96" bestFit="1" customWidth="1"/>
    <col min="3" max="3" width="19.140625" style="96" customWidth="1"/>
    <col min="4" max="4" width="15.8515625" style="96" customWidth="1"/>
    <col min="5" max="5" width="11.140625" style="96" bestFit="1" customWidth="1"/>
    <col min="6" max="6" width="32.8515625" style="96" bestFit="1" customWidth="1"/>
    <col min="7" max="7" width="25.00390625" style="96" customWidth="1"/>
    <col min="8" max="8" width="25.28125" style="96" bestFit="1" customWidth="1"/>
    <col min="9" max="10" width="21.8515625" style="96" customWidth="1"/>
    <col min="11" max="11" width="25.28125" style="96" bestFit="1" customWidth="1"/>
    <col min="12" max="12" width="51.421875" style="96" customWidth="1"/>
    <col min="13" max="13" width="32.421875" style="96" customWidth="1"/>
    <col min="14" max="16384" width="9.140625" style="96" customWidth="1"/>
  </cols>
  <sheetData>
    <row r="1" spans="1:13" ht="20.25">
      <c r="A1" s="240" t="s">
        <v>276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 t="s">
        <v>296</v>
      </c>
    </row>
    <row r="2" spans="1:13" ht="28.5">
      <c r="A2" s="110" t="s">
        <v>244</v>
      </c>
      <c r="B2" s="110" t="s">
        <v>245</v>
      </c>
      <c r="C2" s="110"/>
      <c r="D2" s="110" t="s">
        <v>297</v>
      </c>
      <c r="E2" s="110" t="s">
        <v>298</v>
      </c>
      <c r="F2" s="110" t="s">
        <v>243</v>
      </c>
      <c r="G2" s="110" t="s">
        <v>299</v>
      </c>
      <c r="H2" s="110" t="s">
        <v>300</v>
      </c>
      <c r="I2" s="110" t="s">
        <v>301</v>
      </c>
      <c r="J2" s="110" t="s">
        <v>302</v>
      </c>
      <c r="K2" s="110" t="s">
        <v>247</v>
      </c>
      <c r="L2" s="242" t="s">
        <v>303</v>
      </c>
      <c r="M2" s="241"/>
    </row>
    <row r="3" spans="1:13" ht="15">
      <c r="A3" s="111"/>
      <c r="B3" s="111"/>
      <c r="C3" s="111"/>
      <c r="D3" s="111" t="s">
        <v>278</v>
      </c>
      <c r="E3" s="111" t="s">
        <v>278</v>
      </c>
      <c r="F3" s="111" t="s">
        <v>278</v>
      </c>
      <c r="G3" s="111"/>
      <c r="H3" s="111"/>
      <c r="I3" s="111" t="s">
        <v>304</v>
      </c>
      <c r="J3" s="111" t="s">
        <v>304</v>
      </c>
      <c r="K3" s="111" t="s">
        <v>304</v>
      </c>
      <c r="L3" s="242"/>
      <c r="M3" s="97"/>
    </row>
    <row r="4" spans="1:13" ht="24.95" customHeight="1">
      <c r="A4" s="201">
        <v>1</v>
      </c>
      <c r="B4" s="112" t="s">
        <v>184</v>
      </c>
      <c r="C4" s="113" t="s">
        <v>186</v>
      </c>
      <c r="D4" s="172">
        <v>30</v>
      </c>
      <c r="E4" s="172">
        <v>30</v>
      </c>
      <c r="F4" s="108">
        <v>3</v>
      </c>
      <c r="G4" s="114">
        <f aca="true" t="shared" si="0" ref="G4:G9">(D4+(D4-(2*F4*0.1)*(F4/0.3-1)))/2*(E4+(E4-(2*F4*0.1)*(F4/0.3-1)))/2*F4</f>
        <v>2235.8700000000003</v>
      </c>
      <c r="H4" s="115">
        <f>G4*1.5</f>
        <v>3353.8050000000003</v>
      </c>
      <c r="I4" s="114">
        <f>((H4)/(0.05*6))/10000</f>
        <v>1.117935</v>
      </c>
      <c r="J4" s="114">
        <f>(H4/(1.2*0.5*0.75))/10000</f>
        <v>0.7452900000000001</v>
      </c>
      <c r="K4" s="114">
        <f>+J4+I4</f>
        <v>1.863225</v>
      </c>
      <c r="L4" s="243" t="s">
        <v>305</v>
      </c>
      <c r="M4" s="239"/>
    </row>
    <row r="5" spans="1:13" ht="24.95" customHeight="1">
      <c r="A5" s="201">
        <v>2</v>
      </c>
      <c r="B5" s="112" t="s">
        <v>184</v>
      </c>
      <c r="C5" s="113" t="s">
        <v>186</v>
      </c>
      <c r="D5" s="172">
        <v>30</v>
      </c>
      <c r="E5" s="172">
        <v>30</v>
      </c>
      <c r="F5" s="108">
        <v>3</v>
      </c>
      <c r="G5" s="114">
        <f t="shared" si="0"/>
        <v>2235.8700000000003</v>
      </c>
      <c r="H5" s="115">
        <f aca="true" t="shared" si="1" ref="H5:H9">G5*1.5</f>
        <v>3353.8050000000003</v>
      </c>
      <c r="I5" s="114">
        <f aca="true" t="shared" si="2" ref="I5:I9">((H5)/(0.05*6))/10000</f>
        <v>1.117935</v>
      </c>
      <c r="J5" s="114">
        <f aca="true" t="shared" si="3" ref="J5:J9">(H5/(1.2*0.5*0.75))/10000</f>
        <v>0.7452900000000001</v>
      </c>
      <c r="K5" s="114">
        <f>+J5+I5</f>
        <v>1.863225</v>
      </c>
      <c r="L5" s="243"/>
      <c r="M5" s="239"/>
    </row>
    <row r="6" spans="1:13" ht="24.95" customHeight="1">
      <c r="A6" s="201">
        <v>3</v>
      </c>
      <c r="B6" s="112" t="s">
        <v>184</v>
      </c>
      <c r="C6" s="113" t="s">
        <v>186</v>
      </c>
      <c r="D6" s="172">
        <v>30</v>
      </c>
      <c r="E6" s="172">
        <v>30</v>
      </c>
      <c r="F6" s="108">
        <v>3</v>
      </c>
      <c r="G6" s="114">
        <f t="shared" si="0"/>
        <v>2235.8700000000003</v>
      </c>
      <c r="H6" s="115">
        <f t="shared" si="1"/>
        <v>3353.8050000000003</v>
      </c>
      <c r="I6" s="114">
        <f>((H6)/(0.05*6))/10000</f>
        <v>1.117935</v>
      </c>
      <c r="J6" s="114">
        <f t="shared" si="3"/>
        <v>0.7452900000000001</v>
      </c>
      <c r="K6" s="114">
        <f>+J6+I6</f>
        <v>1.863225</v>
      </c>
      <c r="L6" s="243"/>
      <c r="M6" s="239"/>
    </row>
    <row r="7" spans="1:13" ht="24.95" customHeight="1">
      <c r="A7" s="201">
        <v>4</v>
      </c>
      <c r="B7" s="112" t="s">
        <v>184</v>
      </c>
      <c r="C7" s="113" t="s">
        <v>186</v>
      </c>
      <c r="D7" s="172">
        <v>30</v>
      </c>
      <c r="E7" s="172">
        <v>30</v>
      </c>
      <c r="F7" s="108">
        <v>3</v>
      </c>
      <c r="G7" s="114">
        <f t="shared" si="0"/>
        <v>2235.8700000000003</v>
      </c>
      <c r="H7" s="115">
        <f t="shared" si="1"/>
        <v>3353.8050000000003</v>
      </c>
      <c r="I7" s="114">
        <f>((H7)/(0.05*6))/10000</f>
        <v>1.117935</v>
      </c>
      <c r="J7" s="114">
        <f t="shared" si="3"/>
        <v>0.7452900000000001</v>
      </c>
      <c r="K7" s="114">
        <f>+J7+I7</f>
        <v>1.863225</v>
      </c>
      <c r="L7" s="243"/>
      <c r="M7" s="239"/>
    </row>
    <row r="8" spans="1:13" ht="24.95" customHeight="1">
      <c r="A8" s="201">
        <v>5</v>
      </c>
      <c r="B8" s="112" t="s">
        <v>184</v>
      </c>
      <c r="C8" s="113" t="s">
        <v>186</v>
      </c>
      <c r="D8" s="172">
        <v>30</v>
      </c>
      <c r="E8" s="172">
        <v>30</v>
      </c>
      <c r="F8" s="108">
        <v>3</v>
      </c>
      <c r="G8" s="114">
        <f t="shared" si="0"/>
        <v>2235.8700000000003</v>
      </c>
      <c r="H8" s="115">
        <f t="shared" si="1"/>
        <v>3353.8050000000003</v>
      </c>
      <c r="I8" s="114">
        <f t="shared" si="2"/>
        <v>1.117935</v>
      </c>
      <c r="J8" s="114">
        <f t="shared" si="3"/>
        <v>0.7452900000000001</v>
      </c>
      <c r="K8" s="114">
        <f>+J8+I8</f>
        <v>1.863225</v>
      </c>
      <c r="L8" s="238" t="s">
        <v>306</v>
      </c>
      <c r="M8" s="239"/>
    </row>
    <row r="9" spans="1:13" ht="24.95" customHeight="1">
      <c r="A9" s="201">
        <v>6</v>
      </c>
      <c r="B9" s="112" t="s">
        <v>184</v>
      </c>
      <c r="C9" s="113" t="s">
        <v>186</v>
      </c>
      <c r="D9" s="172">
        <v>30</v>
      </c>
      <c r="E9" s="172">
        <v>30</v>
      </c>
      <c r="F9" s="108">
        <v>3</v>
      </c>
      <c r="G9" s="114">
        <f t="shared" si="0"/>
        <v>2235.8700000000003</v>
      </c>
      <c r="H9" s="115">
        <f t="shared" si="1"/>
        <v>3353.8050000000003</v>
      </c>
      <c r="I9" s="114">
        <f t="shared" si="2"/>
        <v>1.117935</v>
      </c>
      <c r="J9" s="114">
        <f t="shared" si="3"/>
        <v>0.7452900000000001</v>
      </c>
      <c r="K9" s="114">
        <f aca="true" t="shared" si="4" ref="K9">+J9+I9</f>
        <v>1.863225</v>
      </c>
      <c r="L9" s="238"/>
      <c r="M9" s="239"/>
    </row>
    <row r="10" spans="1:13" ht="24.95" customHeight="1">
      <c r="A10" s="201">
        <v>7</v>
      </c>
      <c r="B10" s="112" t="s">
        <v>184</v>
      </c>
      <c r="C10" s="113" t="s">
        <v>186</v>
      </c>
      <c r="D10" s="172">
        <v>30</v>
      </c>
      <c r="E10" s="172">
        <v>30</v>
      </c>
      <c r="F10" s="108">
        <v>3</v>
      </c>
      <c r="G10" s="114">
        <f aca="true" t="shared" si="5" ref="G10:G20">(D10+(D10-(2*F10*0.1)*(F10/0.3-1)))/2*(E10+(E10-(2*F10*0.1)*(F10/0.3-1)))/2*F10</f>
        <v>2235.8700000000003</v>
      </c>
      <c r="H10" s="115">
        <f aca="true" t="shared" si="6" ref="H10:H20">G10*1.5</f>
        <v>3353.8050000000003</v>
      </c>
      <c r="I10" s="114">
        <f aca="true" t="shared" si="7" ref="I10:I20">((H10)/(0.05*6))/10000</f>
        <v>1.117935</v>
      </c>
      <c r="J10" s="114">
        <f aca="true" t="shared" si="8" ref="J10:J20">(H10/(1.2*0.5*0.75))/10000</f>
        <v>0.7452900000000001</v>
      </c>
      <c r="K10" s="114">
        <f aca="true" t="shared" si="9" ref="K10:K20">+J10+I10</f>
        <v>1.863225</v>
      </c>
      <c r="L10" s="109"/>
      <c r="M10" s="104"/>
    </row>
    <row r="11" spans="1:13" ht="24.95" customHeight="1">
      <c r="A11" s="201">
        <v>8</v>
      </c>
      <c r="B11" s="112" t="s">
        <v>184</v>
      </c>
      <c r="C11" s="113" t="s">
        <v>186</v>
      </c>
      <c r="D11" s="172">
        <v>30</v>
      </c>
      <c r="E11" s="172">
        <v>30</v>
      </c>
      <c r="F11" s="108">
        <v>3</v>
      </c>
      <c r="G11" s="114">
        <f t="shared" si="5"/>
        <v>2235.8700000000003</v>
      </c>
      <c r="H11" s="115">
        <f t="shared" si="6"/>
        <v>3353.8050000000003</v>
      </c>
      <c r="I11" s="114">
        <f t="shared" si="7"/>
        <v>1.117935</v>
      </c>
      <c r="J11" s="114">
        <f t="shared" si="8"/>
        <v>0.7452900000000001</v>
      </c>
      <c r="K11" s="114">
        <f t="shared" si="9"/>
        <v>1.863225</v>
      </c>
      <c r="L11" s="109"/>
      <c r="M11" s="104"/>
    </row>
    <row r="12" spans="1:13" ht="24.95" customHeight="1">
      <c r="A12" s="201">
        <v>9</v>
      </c>
      <c r="B12" s="112" t="s">
        <v>184</v>
      </c>
      <c r="C12" s="113" t="s">
        <v>186</v>
      </c>
      <c r="D12" s="172">
        <v>30</v>
      </c>
      <c r="E12" s="172">
        <v>30</v>
      </c>
      <c r="F12" s="108">
        <v>3</v>
      </c>
      <c r="G12" s="114">
        <f t="shared" si="5"/>
        <v>2235.8700000000003</v>
      </c>
      <c r="H12" s="115">
        <f t="shared" si="6"/>
        <v>3353.8050000000003</v>
      </c>
      <c r="I12" s="114">
        <f t="shared" si="7"/>
        <v>1.117935</v>
      </c>
      <c r="J12" s="114">
        <f t="shared" si="8"/>
        <v>0.7452900000000001</v>
      </c>
      <c r="K12" s="114">
        <f t="shared" si="9"/>
        <v>1.863225</v>
      </c>
      <c r="L12" s="109"/>
      <c r="M12" s="104"/>
    </row>
    <row r="13" spans="1:13" ht="24.95" customHeight="1">
      <c r="A13" s="201">
        <v>10</v>
      </c>
      <c r="B13" s="112" t="s">
        <v>184</v>
      </c>
      <c r="C13" s="113" t="s">
        <v>186</v>
      </c>
      <c r="D13" s="172">
        <v>30</v>
      </c>
      <c r="E13" s="172">
        <v>30</v>
      </c>
      <c r="F13" s="108">
        <v>3</v>
      </c>
      <c r="G13" s="114">
        <f t="shared" si="5"/>
        <v>2235.8700000000003</v>
      </c>
      <c r="H13" s="115">
        <f t="shared" si="6"/>
        <v>3353.8050000000003</v>
      </c>
      <c r="I13" s="114">
        <f t="shared" si="7"/>
        <v>1.117935</v>
      </c>
      <c r="J13" s="114">
        <f t="shared" si="8"/>
        <v>0.7452900000000001</v>
      </c>
      <c r="K13" s="114">
        <f t="shared" si="9"/>
        <v>1.863225</v>
      </c>
      <c r="L13" s="109"/>
      <c r="M13" s="104"/>
    </row>
    <row r="14" spans="1:13" ht="24.95" customHeight="1">
      <c r="A14" s="201">
        <v>11</v>
      </c>
      <c r="B14" s="112" t="s">
        <v>184</v>
      </c>
      <c r="C14" s="113" t="s">
        <v>186</v>
      </c>
      <c r="D14" s="172">
        <v>30</v>
      </c>
      <c r="E14" s="172">
        <v>30</v>
      </c>
      <c r="F14" s="108">
        <v>3</v>
      </c>
      <c r="G14" s="114">
        <f t="shared" si="5"/>
        <v>2235.8700000000003</v>
      </c>
      <c r="H14" s="115">
        <f t="shared" si="6"/>
        <v>3353.8050000000003</v>
      </c>
      <c r="I14" s="114">
        <f t="shared" si="7"/>
        <v>1.117935</v>
      </c>
      <c r="J14" s="114">
        <f t="shared" si="8"/>
        <v>0.7452900000000001</v>
      </c>
      <c r="K14" s="114">
        <f t="shared" si="9"/>
        <v>1.863225</v>
      </c>
      <c r="L14" s="109"/>
      <c r="M14" s="104"/>
    </row>
    <row r="15" spans="1:13" ht="24.95" customHeight="1">
      <c r="A15" s="201">
        <v>12</v>
      </c>
      <c r="B15" s="112" t="s">
        <v>184</v>
      </c>
      <c r="C15" s="113" t="s">
        <v>186</v>
      </c>
      <c r="D15" s="172">
        <v>30</v>
      </c>
      <c r="E15" s="172">
        <v>30</v>
      </c>
      <c r="F15" s="108">
        <v>3</v>
      </c>
      <c r="G15" s="114">
        <f t="shared" si="5"/>
        <v>2235.8700000000003</v>
      </c>
      <c r="H15" s="115">
        <f t="shared" si="6"/>
        <v>3353.8050000000003</v>
      </c>
      <c r="I15" s="114">
        <f t="shared" si="7"/>
        <v>1.117935</v>
      </c>
      <c r="J15" s="114">
        <f t="shared" si="8"/>
        <v>0.7452900000000001</v>
      </c>
      <c r="K15" s="114">
        <f t="shared" si="9"/>
        <v>1.863225</v>
      </c>
      <c r="L15" s="109"/>
      <c r="M15" s="104"/>
    </row>
    <row r="16" spans="1:13" ht="24.95" customHeight="1">
      <c r="A16" s="201">
        <v>13</v>
      </c>
      <c r="B16" s="112" t="s">
        <v>184</v>
      </c>
      <c r="C16" s="113" t="s">
        <v>186</v>
      </c>
      <c r="D16" s="172">
        <v>30</v>
      </c>
      <c r="E16" s="172">
        <v>30</v>
      </c>
      <c r="F16" s="108">
        <v>3</v>
      </c>
      <c r="G16" s="114">
        <f t="shared" si="5"/>
        <v>2235.8700000000003</v>
      </c>
      <c r="H16" s="115">
        <f t="shared" si="6"/>
        <v>3353.8050000000003</v>
      </c>
      <c r="I16" s="114">
        <f t="shared" si="7"/>
        <v>1.117935</v>
      </c>
      <c r="J16" s="114">
        <f t="shared" si="8"/>
        <v>0.7452900000000001</v>
      </c>
      <c r="K16" s="114">
        <f t="shared" si="9"/>
        <v>1.863225</v>
      </c>
      <c r="L16" s="109"/>
      <c r="M16" s="104"/>
    </row>
    <row r="17" spans="1:13" ht="24.95" customHeight="1">
      <c r="A17" s="201">
        <v>14</v>
      </c>
      <c r="B17" s="112" t="s">
        <v>184</v>
      </c>
      <c r="C17" s="113" t="s">
        <v>186</v>
      </c>
      <c r="D17" s="172">
        <v>30</v>
      </c>
      <c r="E17" s="172">
        <v>30</v>
      </c>
      <c r="F17" s="108">
        <v>3</v>
      </c>
      <c r="G17" s="114">
        <f t="shared" si="5"/>
        <v>2235.8700000000003</v>
      </c>
      <c r="H17" s="115">
        <f t="shared" si="6"/>
        <v>3353.8050000000003</v>
      </c>
      <c r="I17" s="114">
        <f t="shared" si="7"/>
        <v>1.117935</v>
      </c>
      <c r="J17" s="114">
        <f t="shared" si="8"/>
        <v>0.7452900000000001</v>
      </c>
      <c r="K17" s="114">
        <f t="shared" si="9"/>
        <v>1.863225</v>
      </c>
      <c r="L17" s="109"/>
      <c r="M17" s="104"/>
    </row>
    <row r="18" spans="1:13" ht="24.95" customHeight="1">
      <c r="A18" s="201">
        <v>15</v>
      </c>
      <c r="B18" s="112" t="s">
        <v>184</v>
      </c>
      <c r="C18" s="113" t="s">
        <v>186</v>
      </c>
      <c r="D18" s="172">
        <v>30</v>
      </c>
      <c r="E18" s="172">
        <v>30</v>
      </c>
      <c r="F18" s="108">
        <v>3</v>
      </c>
      <c r="G18" s="114">
        <f t="shared" si="5"/>
        <v>2235.8700000000003</v>
      </c>
      <c r="H18" s="115">
        <f t="shared" si="6"/>
        <v>3353.8050000000003</v>
      </c>
      <c r="I18" s="114">
        <f t="shared" si="7"/>
        <v>1.117935</v>
      </c>
      <c r="J18" s="114">
        <f t="shared" si="8"/>
        <v>0.7452900000000001</v>
      </c>
      <c r="K18" s="114">
        <f t="shared" si="9"/>
        <v>1.863225</v>
      </c>
      <c r="L18" s="109"/>
      <c r="M18" s="104"/>
    </row>
    <row r="19" spans="1:13" ht="24.95" customHeight="1">
      <c r="A19" s="201">
        <v>16</v>
      </c>
      <c r="B19" s="112" t="s">
        <v>184</v>
      </c>
      <c r="C19" s="113" t="s">
        <v>186</v>
      </c>
      <c r="D19" s="172">
        <v>30</v>
      </c>
      <c r="E19" s="172">
        <v>30</v>
      </c>
      <c r="F19" s="108">
        <v>3</v>
      </c>
      <c r="G19" s="114">
        <f t="shared" si="5"/>
        <v>2235.8700000000003</v>
      </c>
      <c r="H19" s="115">
        <f t="shared" si="6"/>
        <v>3353.8050000000003</v>
      </c>
      <c r="I19" s="114">
        <f t="shared" si="7"/>
        <v>1.117935</v>
      </c>
      <c r="J19" s="114">
        <f t="shared" si="8"/>
        <v>0.7452900000000001</v>
      </c>
      <c r="K19" s="114">
        <f t="shared" si="9"/>
        <v>1.863225</v>
      </c>
      <c r="L19" s="109"/>
      <c r="M19" s="104"/>
    </row>
    <row r="20" spans="1:13" ht="24.95" customHeight="1">
      <c r="A20" s="201">
        <v>17</v>
      </c>
      <c r="B20" s="112" t="s">
        <v>184</v>
      </c>
      <c r="C20" s="113" t="s">
        <v>186</v>
      </c>
      <c r="D20" s="172">
        <v>30</v>
      </c>
      <c r="E20" s="172">
        <v>30</v>
      </c>
      <c r="F20" s="108">
        <v>3</v>
      </c>
      <c r="G20" s="114">
        <f t="shared" si="5"/>
        <v>2235.8700000000003</v>
      </c>
      <c r="H20" s="115">
        <f t="shared" si="6"/>
        <v>3353.8050000000003</v>
      </c>
      <c r="I20" s="114">
        <f t="shared" si="7"/>
        <v>1.117935</v>
      </c>
      <c r="J20" s="114">
        <f t="shared" si="8"/>
        <v>0.7452900000000001</v>
      </c>
      <c r="K20" s="114">
        <f t="shared" si="9"/>
        <v>1.863225</v>
      </c>
      <c r="L20" s="109"/>
      <c r="M20" s="104"/>
    </row>
    <row r="21" spans="1:13" ht="24.95" customHeight="1">
      <c r="A21" s="201">
        <v>18</v>
      </c>
      <c r="B21" s="112" t="s">
        <v>184</v>
      </c>
      <c r="C21" s="113" t="s">
        <v>186</v>
      </c>
      <c r="D21" s="172">
        <v>30</v>
      </c>
      <c r="E21" s="172">
        <v>30</v>
      </c>
      <c r="F21" s="108">
        <v>3</v>
      </c>
      <c r="G21" s="114">
        <f aca="true" t="shared" si="10" ref="G21:G32">(D21+(D21-(2*F21*0.1)*(F21/0.3-1)))/2*(E21+(E21-(2*F21*0.1)*(F21/0.3-1)))/2*F21</f>
        <v>2235.8700000000003</v>
      </c>
      <c r="H21" s="115">
        <f aca="true" t="shared" si="11" ref="H21:H32">G21*1.5</f>
        <v>3353.8050000000003</v>
      </c>
      <c r="I21" s="114">
        <f aca="true" t="shared" si="12" ref="I21:I33">((H21)/(0.05*6))/10000</f>
        <v>1.117935</v>
      </c>
      <c r="J21" s="114">
        <f aca="true" t="shared" si="13" ref="J21:J33">(H21/(1.2*0.5*0.75))/10000</f>
        <v>0.7452900000000001</v>
      </c>
      <c r="K21" s="114">
        <f aca="true" t="shared" si="14" ref="K21:K32">+J21+I21</f>
        <v>1.863225</v>
      </c>
      <c r="L21" s="109"/>
      <c r="M21" s="104"/>
    </row>
    <row r="22" spans="1:13" ht="24.95" customHeight="1">
      <c r="A22" s="201">
        <v>19</v>
      </c>
      <c r="B22" s="112" t="s">
        <v>184</v>
      </c>
      <c r="C22" s="113" t="s">
        <v>186</v>
      </c>
      <c r="D22" s="172">
        <v>30</v>
      </c>
      <c r="E22" s="172">
        <v>30</v>
      </c>
      <c r="F22" s="108">
        <v>3</v>
      </c>
      <c r="G22" s="114">
        <f t="shared" si="10"/>
        <v>2235.8700000000003</v>
      </c>
      <c r="H22" s="115">
        <f t="shared" si="11"/>
        <v>3353.8050000000003</v>
      </c>
      <c r="I22" s="114">
        <f t="shared" si="12"/>
        <v>1.117935</v>
      </c>
      <c r="J22" s="114">
        <f t="shared" si="13"/>
        <v>0.7452900000000001</v>
      </c>
      <c r="K22" s="114">
        <f t="shared" si="14"/>
        <v>1.863225</v>
      </c>
      <c r="L22" s="109"/>
      <c r="M22" s="104"/>
    </row>
    <row r="23" spans="1:13" ht="24.95" customHeight="1">
      <c r="A23" s="201">
        <v>20</v>
      </c>
      <c r="B23" s="112" t="s">
        <v>184</v>
      </c>
      <c r="C23" s="113" t="s">
        <v>186</v>
      </c>
      <c r="D23" s="172">
        <v>30</v>
      </c>
      <c r="E23" s="172">
        <v>30</v>
      </c>
      <c r="F23" s="108">
        <v>3</v>
      </c>
      <c r="G23" s="114">
        <f t="shared" si="10"/>
        <v>2235.8700000000003</v>
      </c>
      <c r="H23" s="115">
        <f t="shared" si="11"/>
        <v>3353.8050000000003</v>
      </c>
      <c r="I23" s="114">
        <f t="shared" si="12"/>
        <v>1.117935</v>
      </c>
      <c r="J23" s="114">
        <f t="shared" si="13"/>
        <v>0.7452900000000001</v>
      </c>
      <c r="K23" s="114">
        <f t="shared" si="14"/>
        <v>1.863225</v>
      </c>
      <c r="L23" s="109"/>
      <c r="M23" s="104"/>
    </row>
    <row r="24" spans="1:13" ht="24.95" customHeight="1">
      <c r="A24" s="201">
        <v>21</v>
      </c>
      <c r="B24" s="112" t="s">
        <v>184</v>
      </c>
      <c r="C24" s="113" t="s">
        <v>186</v>
      </c>
      <c r="D24" s="172">
        <v>30</v>
      </c>
      <c r="E24" s="172">
        <v>30</v>
      </c>
      <c r="F24" s="108">
        <v>3</v>
      </c>
      <c r="G24" s="114">
        <f t="shared" si="10"/>
        <v>2235.8700000000003</v>
      </c>
      <c r="H24" s="115">
        <f t="shared" si="11"/>
        <v>3353.8050000000003</v>
      </c>
      <c r="I24" s="114">
        <f t="shared" si="12"/>
        <v>1.117935</v>
      </c>
      <c r="J24" s="114">
        <f t="shared" si="13"/>
        <v>0.7452900000000001</v>
      </c>
      <c r="K24" s="114">
        <f t="shared" si="14"/>
        <v>1.863225</v>
      </c>
      <c r="L24" s="109"/>
      <c r="M24" s="104"/>
    </row>
    <row r="25" spans="1:13" ht="24.95" customHeight="1">
      <c r="A25" s="201">
        <v>22</v>
      </c>
      <c r="B25" s="112" t="s">
        <v>184</v>
      </c>
      <c r="C25" s="113" t="s">
        <v>186</v>
      </c>
      <c r="D25" s="172">
        <v>30</v>
      </c>
      <c r="E25" s="172">
        <v>30</v>
      </c>
      <c r="F25" s="108">
        <v>3</v>
      </c>
      <c r="G25" s="114">
        <f t="shared" si="10"/>
        <v>2235.8700000000003</v>
      </c>
      <c r="H25" s="115">
        <f t="shared" si="11"/>
        <v>3353.8050000000003</v>
      </c>
      <c r="I25" s="114">
        <f t="shared" si="12"/>
        <v>1.117935</v>
      </c>
      <c r="J25" s="114">
        <f t="shared" si="13"/>
        <v>0.7452900000000001</v>
      </c>
      <c r="K25" s="114">
        <f t="shared" si="14"/>
        <v>1.863225</v>
      </c>
      <c r="L25" s="109"/>
      <c r="M25" s="104"/>
    </row>
    <row r="26" spans="1:13" ht="24.95" customHeight="1">
      <c r="A26" s="201">
        <v>23</v>
      </c>
      <c r="B26" s="112" t="s">
        <v>184</v>
      </c>
      <c r="C26" s="113" t="s">
        <v>186</v>
      </c>
      <c r="D26" s="172">
        <v>30</v>
      </c>
      <c r="E26" s="172">
        <v>30</v>
      </c>
      <c r="F26" s="108">
        <v>3</v>
      </c>
      <c r="G26" s="114">
        <f t="shared" si="10"/>
        <v>2235.8700000000003</v>
      </c>
      <c r="H26" s="115">
        <f t="shared" si="11"/>
        <v>3353.8050000000003</v>
      </c>
      <c r="I26" s="114">
        <f t="shared" si="12"/>
        <v>1.117935</v>
      </c>
      <c r="J26" s="114">
        <f t="shared" si="13"/>
        <v>0.7452900000000001</v>
      </c>
      <c r="K26" s="114">
        <f t="shared" si="14"/>
        <v>1.863225</v>
      </c>
      <c r="L26" s="109"/>
      <c r="M26" s="104"/>
    </row>
    <row r="27" spans="1:13" ht="24.95" customHeight="1">
      <c r="A27" s="201">
        <v>24</v>
      </c>
      <c r="B27" s="112" t="s">
        <v>184</v>
      </c>
      <c r="C27" s="113" t="s">
        <v>186</v>
      </c>
      <c r="D27" s="172">
        <v>30</v>
      </c>
      <c r="E27" s="172">
        <v>30</v>
      </c>
      <c r="F27" s="108">
        <v>3</v>
      </c>
      <c r="G27" s="114">
        <f t="shared" si="10"/>
        <v>2235.8700000000003</v>
      </c>
      <c r="H27" s="115">
        <f t="shared" si="11"/>
        <v>3353.8050000000003</v>
      </c>
      <c r="I27" s="114">
        <f t="shared" si="12"/>
        <v>1.117935</v>
      </c>
      <c r="J27" s="114">
        <f t="shared" si="13"/>
        <v>0.7452900000000001</v>
      </c>
      <c r="K27" s="114">
        <f t="shared" si="14"/>
        <v>1.863225</v>
      </c>
      <c r="L27" s="109"/>
      <c r="M27" s="104"/>
    </row>
    <row r="28" spans="1:13" ht="24.95" customHeight="1">
      <c r="A28" s="201">
        <v>25</v>
      </c>
      <c r="B28" s="112" t="s">
        <v>184</v>
      </c>
      <c r="C28" s="113" t="s">
        <v>186</v>
      </c>
      <c r="D28" s="172">
        <v>30</v>
      </c>
      <c r="E28" s="172">
        <v>30</v>
      </c>
      <c r="F28" s="108">
        <v>3</v>
      </c>
      <c r="G28" s="114">
        <f t="shared" si="10"/>
        <v>2235.8700000000003</v>
      </c>
      <c r="H28" s="115">
        <f t="shared" si="11"/>
        <v>3353.8050000000003</v>
      </c>
      <c r="I28" s="114">
        <f t="shared" si="12"/>
        <v>1.117935</v>
      </c>
      <c r="J28" s="114">
        <f t="shared" si="13"/>
        <v>0.7452900000000001</v>
      </c>
      <c r="K28" s="114">
        <f t="shared" si="14"/>
        <v>1.863225</v>
      </c>
      <c r="L28" s="109"/>
      <c r="M28" s="104"/>
    </row>
    <row r="29" spans="1:13" ht="24.95" customHeight="1">
      <c r="A29" s="201">
        <v>26</v>
      </c>
      <c r="B29" s="112" t="s">
        <v>184</v>
      </c>
      <c r="C29" s="113" t="s">
        <v>186</v>
      </c>
      <c r="D29" s="172">
        <v>30</v>
      </c>
      <c r="E29" s="172">
        <v>30</v>
      </c>
      <c r="F29" s="108">
        <v>3</v>
      </c>
      <c r="G29" s="114">
        <f t="shared" si="10"/>
        <v>2235.8700000000003</v>
      </c>
      <c r="H29" s="115">
        <f t="shared" si="11"/>
        <v>3353.8050000000003</v>
      </c>
      <c r="I29" s="114">
        <f t="shared" si="12"/>
        <v>1.117935</v>
      </c>
      <c r="J29" s="114">
        <f t="shared" si="13"/>
        <v>0.7452900000000001</v>
      </c>
      <c r="K29" s="114">
        <f t="shared" si="14"/>
        <v>1.863225</v>
      </c>
      <c r="L29" s="109"/>
      <c r="M29" s="104"/>
    </row>
    <row r="30" spans="1:13" ht="24.95" customHeight="1">
      <c r="A30" s="201">
        <v>27</v>
      </c>
      <c r="B30" s="112" t="s">
        <v>184</v>
      </c>
      <c r="C30" s="113" t="s">
        <v>186</v>
      </c>
      <c r="D30" s="172">
        <v>30</v>
      </c>
      <c r="E30" s="172">
        <v>30</v>
      </c>
      <c r="F30" s="108">
        <v>3</v>
      </c>
      <c r="G30" s="114">
        <f t="shared" si="10"/>
        <v>2235.8700000000003</v>
      </c>
      <c r="H30" s="115">
        <f t="shared" si="11"/>
        <v>3353.8050000000003</v>
      </c>
      <c r="I30" s="114">
        <f t="shared" si="12"/>
        <v>1.117935</v>
      </c>
      <c r="J30" s="114">
        <f t="shared" si="13"/>
        <v>0.7452900000000001</v>
      </c>
      <c r="K30" s="114">
        <f t="shared" si="14"/>
        <v>1.863225</v>
      </c>
      <c r="L30" s="109"/>
      <c r="M30" s="104"/>
    </row>
    <row r="31" spans="1:13" ht="24.95" customHeight="1">
      <c r="A31" s="201">
        <v>28</v>
      </c>
      <c r="B31" s="112" t="s">
        <v>459</v>
      </c>
      <c r="C31" s="113" t="s">
        <v>461</v>
      </c>
      <c r="D31" s="173">
        <v>50</v>
      </c>
      <c r="E31" s="173">
        <v>80</v>
      </c>
      <c r="F31" s="174">
        <v>1.2</v>
      </c>
      <c r="G31" s="114">
        <f t="shared" si="10"/>
        <v>4743.9955199999995</v>
      </c>
      <c r="H31" s="115">
        <f t="shared" si="11"/>
        <v>7115.993279999999</v>
      </c>
      <c r="I31" s="114">
        <f t="shared" si="12"/>
        <v>2.3719977599999993</v>
      </c>
      <c r="J31" s="114">
        <f t="shared" si="13"/>
        <v>1.5813318399999998</v>
      </c>
      <c r="K31" s="114">
        <f t="shared" si="14"/>
        <v>3.953329599999999</v>
      </c>
      <c r="L31" s="245" t="s">
        <v>334</v>
      </c>
      <c r="M31" s="104"/>
    </row>
    <row r="32" spans="1:13" ht="24.95" customHeight="1">
      <c r="A32" s="201">
        <v>29</v>
      </c>
      <c r="B32" s="112" t="s">
        <v>459</v>
      </c>
      <c r="C32" s="113" t="s">
        <v>462</v>
      </c>
      <c r="D32" s="173">
        <v>55</v>
      </c>
      <c r="E32" s="173">
        <v>60</v>
      </c>
      <c r="F32" s="174">
        <v>1.2</v>
      </c>
      <c r="G32" s="114">
        <f t="shared" si="10"/>
        <v>3910.47552</v>
      </c>
      <c r="H32" s="115">
        <f t="shared" si="11"/>
        <v>5865.71328</v>
      </c>
      <c r="I32" s="114">
        <f t="shared" si="12"/>
        <v>1.9552377599999997</v>
      </c>
      <c r="J32" s="114">
        <f t="shared" si="13"/>
        <v>1.30349184</v>
      </c>
      <c r="K32" s="114">
        <f t="shared" si="14"/>
        <v>3.2587295999999997</v>
      </c>
      <c r="L32" s="245"/>
      <c r="M32" s="104"/>
    </row>
    <row r="33" spans="1:13" s="175" customFormat="1" ht="24.95" customHeight="1">
      <c r="A33" s="201">
        <v>30</v>
      </c>
      <c r="B33" s="112" t="s">
        <v>460</v>
      </c>
      <c r="C33" s="176">
        <v>25</v>
      </c>
      <c r="D33" s="173">
        <v>25</v>
      </c>
      <c r="E33" s="173"/>
      <c r="F33" s="174">
        <v>3</v>
      </c>
      <c r="G33" s="114">
        <v>6000</v>
      </c>
      <c r="H33" s="115">
        <f>G33*3</f>
        <v>18000</v>
      </c>
      <c r="I33" s="177">
        <f t="shared" si="12"/>
        <v>5.999999999999999</v>
      </c>
      <c r="J33" s="177">
        <f t="shared" si="13"/>
        <v>4.000000000000001</v>
      </c>
      <c r="K33" s="177">
        <f>I33</f>
        <v>5.999999999999999</v>
      </c>
      <c r="L33" s="171"/>
      <c r="M33" s="170"/>
    </row>
    <row r="34" spans="1:13" ht="28.5">
      <c r="A34" s="191"/>
      <c r="B34" s="191" t="s">
        <v>307</v>
      </c>
      <c r="C34" s="191" t="s">
        <v>308</v>
      </c>
      <c r="D34" s="192" t="s">
        <v>469</v>
      </c>
      <c r="E34" s="192"/>
      <c r="F34" s="192" t="s">
        <v>243</v>
      </c>
      <c r="G34" s="193" t="s">
        <v>470</v>
      </c>
      <c r="H34" s="193" t="s">
        <v>471</v>
      </c>
      <c r="I34" s="194" t="s">
        <v>301</v>
      </c>
      <c r="J34" s="194"/>
      <c r="K34" s="193" t="s">
        <v>33</v>
      </c>
      <c r="L34" s="195" t="s">
        <v>309</v>
      </c>
      <c r="M34" s="239"/>
    </row>
    <row r="35" spans="1:13" ht="30">
      <c r="A35" s="201">
        <v>1</v>
      </c>
      <c r="B35" s="196" t="s">
        <v>472</v>
      </c>
      <c r="C35" s="197" t="s">
        <v>474</v>
      </c>
      <c r="D35" s="198">
        <v>3</v>
      </c>
      <c r="E35" s="198"/>
      <c r="F35" s="198">
        <v>7</v>
      </c>
      <c r="G35" s="199">
        <f>3.14*(D35/2)^2*F35</f>
        <v>49.455000000000005</v>
      </c>
      <c r="H35" s="199">
        <f>G35*60</f>
        <v>2967.3</v>
      </c>
      <c r="I35" s="199">
        <f>(G35*60/(0.05*6))/10000</f>
        <v>0.9891</v>
      </c>
      <c r="J35" s="200"/>
      <c r="K35" s="199">
        <f>I35</f>
        <v>0.9891</v>
      </c>
      <c r="L35" s="200" t="s">
        <v>473</v>
      </c>
      <c r="M35" s="239"/>
    </row>
    <row r="36" spans="1:13" ht="30">
      <c r="A36" s="201">
        <v>2</v>
      </c>
      <c r="B36" s="196" t="s">
        <v>472</v>
      </c>
      <c r="C36" s="197" t="s">
        <v>474</v>
      </c>
      <c r="D36" s="198">
        <v>3</v>
      </c>
      <c r="E36" s="198"/>
      <c r="F36" s="198">
        <v>7</v>
      </c>
      <c r="G36" s="199">
        <f aca="true" t="shared" si="15" ref="G36:G41">3.14*(D36/2)^2*F36</f>
        <v>49.455000000000005</v>
      </c>
      <c r="H36" s="199">
        <f aca="true" t="shared" si="16" ref="H36:H41">G36*60</f>
        <v>2967.3</v>
      </c>
      <c r="I36" s="199">
        <f aca="true" t="shared" si="17" ref="I36:I41">(G36*60/(0.05*6))/10000</f>
        <v>0.9891</v>
      </c>
      <c r="J36" s="200"/>
      <c r="K36" s="199">
        <f aca="true" t="shared" si="18" ref="K36:K40">I36</f>
        <v>0.9891</v>
      </c>
      <c r="L36" s="200" t="s">
        <v>473</v>
      </c>
      <c r="M36" s="239"/>
    </row>
    <row r="37" spans="1:13" ht="30">
      <c r="A37" s="201">
        <v>3</v>
      </c>
      <c r="B37" s="196" t="s">
        <v>472</v>
      </c>
      <c r="C37" s="197" t="s">
        <v>474</v>
      </c>
      <c r="D37" s="198">
        <v>3</v>
      </c>
      <c r="E37" s="198"/>
      <c r="F37" s="198">
        <v>7</v>
      </c>
      <c r="G37" s="199">
        <f t="shared" si="15"/>
        <v>49.455000000000005</v>
      </c>
      <c r="H37" s="199">
        <f t="shared" si="16"/>
        <v>2967.3</v>
      </c>
      <c r="I37" s="199">
        <f t="shared" si="17"/>
        <v>0.9891</v>
      </c>
      <c r="J37" s="200"/>
      <c r="K37" s="199">
        <f t="shared" si="18"/>
        <v>0.9891</v>
      </c>
      <c r="L37" s="200" t="s">
        <v>473</v>
      </c>
      <c r="M37" s="239"/>
    </row>
    <row r="38" spans="1:13" ht="30">
      <c r="A38" s="201">
        <v>4</v>
      </c>
      <c r="B38" s="196" t="s">
        <v>472</v>
      </c>
      <c r="C38" s="197" t="s">
        <v>474</v>
      </c>
      <c r="D38" s="198">
        <v>3</v>
      </c>
      <c r="E38" s="198"/>
      <c r="F38" s="198">
        <v>7</v>
      </c>
      <c r="G38" s="199">
        <f t="shared" si="15"/>
        <v>49.455000000000005</v>
      </c>
      <c r="H38" s="199">
        <f t="shared" si="16"/>
        <v>2967.3</v>
      </c>
      <c r="I38" s="199">
        <f t="shared" si="17"/>
        <v>0.9891</v>
      </c>
      <c r="J38" s="200"/>
      <c r="K38" s="199">
        <f t="shared" si="18"/>
        <v>0.9891</v>
      </c>
      <c r="L38" s="200" t="s">
        <v>473</v>
      </c>
      <c r="M38" s="239"/>
    </row>
    <row r="39" spans="1:13" ht="30">
      <c r="A39" s="201">
        <v>5</v>
      </c>
      <c r="B39" s="196" t="s">
        <v>472</v>
      </c>
      <c r="C39" s="197" t="s">
        <v>474</v>
      </c>
      <c r="D39" s="198">
        <v>3</v>
      </c>
      <c r="E39" s="198"/>
      <c r="F39" s="198">
        <v>7</v>
      </c>
      <c r="G39" s="199">
        <f t="shared" si="15"/>
        <v>49.455000000000005</v>
      </c>
      <c r="H39" s="199">
        <f t="shared" si="16"/>
        <v>2967.3</v>
      </c>
      <c r="I39" s="199">
        <f t="shared" si="17"/>
        <v>0.9891</v>
      </c>
      <c r="J39" s="200"/>
      <c r="K39" s="199">
        <f t="shared" si="18"/>
        <v>0.9891</v>
      </c>
      <c r="L39" s="200" t="s">
        <v>473</v>
      </c>
      <c r="M39" s="239"/>
    </row>
    <row r="40" spans="1:13" ht="30">
      <c r="A40" s="201">
        <v>6</v>
      </c>
      <c r="B40" s="196" t="s">
        <v>472</v>
      </c>
      <c r="C40" s="197" t="s">
        <v>474</v>
      </c>
      <c r="D40" s="198">
        <v>3</v>
      </c>
      <c r="E40" s="198"/>
      <c r="F40" s="198">
        <v>7</v>
      </c>
      <c r="G40" s="199">
        <f t="shared" si="15"/>
        <v>49.455000000000005</v>
      </c>
      <c r="H40" s="199">
        <f t="shared" si="16"/>
        <v>2967.3</v>
      </c>
      <c r="I40" s="199">
        <f t="shared" si="17"/>
        <v>0.9891</v>
      </c>
      <c r="J40" s="200"/>
      <c r="K40" s="199">
        <f t="shared" si="18"/>
        <v>0.9891</v>
      </c>
      <c r="L40" s="200" t="s">
        <v>473</v>
      </c>
      <c r="M40" s="239"/>
    </row>
    <row r="41" spans="1:13" ht="30">
      <c r="A41" s="201">
        <v>7</v>
      </c>
      <c r="B41" s="196" t="s">
        <v>472</v>
      </c>
      <c r="C41" s="197" t="s">
        <v>474</v>
      </c>
      <c r="D41" s="198">
        <v>3</v>
      </c>
      <c r="E41" s="198"/>
      <c r="F41" s="198">
        <v>7</v>
      </c>
      <c r="G41" s="199">
        <f t="shared" si="15"/>
        <v>49.455000000000005</v>
      </c>
      <c r="H41" s="199">
        <f t="shared" si="16"/>
        <v>2967.3</v>
      </c>
      <c r="I41" s="199">
        <f t="shared" si="17"/>
        <v>0.9891</v>
      </c>
      <c r="J41" s="127"/>
      <c r="K41" s="199">
        <f>I41</f>
        <v>0.9891</v>
      </c>
      <c r="L41" s="200" t="s">
        <v>473</v>
      </c>
      <c r="M41" s="239"/>
    </row>
    <row r="42" spans="1:13" ht="29.25">
      <c r="A42" s="116"/>
      <c r="B42" s="116" t="s">
        <v>307</v>
      </c>
      <c r="C42" s="117" t="s">
        <v>308</v>
      </c>
      <c r="D42" s="118" t="s">
        <v>310</v>
      </c>
      <c r="E42" s="118" t="s">
        <v>311</v>
      </c>
      <c r="F42" s="118" t="s">
        <v>312</v>
      </c>
      <c r="G42" s="119" t="s">
        <v>313</v>
      </c>
      <c r="H42" s="119"/>
      <c r="I42" s="120" t="s">
        <v>301</v>
      </c>
      <c r="J42" s="120"/>
      <c r="K42" s="119" t="s">
        <v>314</v>
      </c>
      <c r="L42" s="121" t="s">
        <v>309</v>
      </c>
      <c r="M42" s="98"/>
    </row>
    <row r="43" spans="1:13" ht="15">
      <c r="A43" s="122">
        <v>1</v>
      </c>
      <c r="B43" s="123" t="s">
        <v>189</v>
      </c>
      <c r="C43" s="124">
        <f>I43</f>
        <v>0.04</v>
      </c>
      <c r="D43" s="108">
        <v>20</v>
      </c>
      <c r="E43" s="108">
        <v>20</v>
      </c>
      <c r="F43" s="125" t="s">
        <v>315</v>
      </c>
      <c r="G43" s="126">
        <f>D43*E43</f>
        <v>400</v>
      </c>
      <c r="H43" s="126"/>
      <c r="I43" s="126">
        <f>(G43)/10000</f>
        <v>0.04</v>
      </c>
      <c r="J43" s="127" t="s">
        <v>316</v>
      </c>
      <c r="K43" s="126">
        <f>I43</f>
        <v>0.04</v>
      </c>
      <c r="L43" s="244" t="s">
        <v>317</v>
      </c>
      <c r="M43" s="239"/>
    </row>
    <row r="44" spans="1:13" ht="15">
      <c r="A44" s="122">
        <v>2</v>
      </c>
      <c r="B44" s="123" t="s">
        <v>189</v>
      </c>
      <c r="C44" s="124">
        <f aca="true" t="shared" si="19" ref="C44:C73">I44</f>
        <v>0.04</v>
      </c>
      <c r="D44" s="108">
        <v>20</v>
      </c>
      <c r="E44" s="108">
        <v>20</v>
      </c>
      <c r="F44" s="125"/>
      <c r="G44" s="126">
        <f aca="true" t="shared" si="20" ref="G44:G73">D44*E44</f>
        <v>400</v>
      </c>
      <c r="H44" s="126"/>
      <c r="I44" s="126">
        <f aca="true" t="shared" si="21" ref="I44:I73">(G44)/10000</f>
        <v>0.04</v>
      </c>
      <c r="J44" s="127"/>
      <c r="K44" s="126">
        <f aca="true" t="shared" si="22" ref="K44:K73">I44</f>
        <v>0.04</v>
      </c>
      <c r="L44" s="244"/>
      <c r="M44" s="239"/>
    </row>
    <row r="45" spans="1:13" ht="15">
      <c r="A45" s="122">
        <v>3</v>
      </c>
      <c r="B45" s="123" t="s">
        <v>189</v>
      </c>
      <c r="C45" s="124">
        <f t="shared" si="19"/>
        <v>0.04</v>
      </c>
      <c r="D45" s="108">
        <v>20</v>
      </c>
      <c r="E45" s="108">
        <v>20</v>
      </c>
      <c r="F45" s="125"/>
      <c r="G45" s="126">
        <f t="shared" si="20"/>
        <v>400</v>
      </c>
      <c r="H45" s="126"/>
      <c r="I45" s="126">
        <f t="shared" si="21"/>
        <v>0.04</v>
      </c>
      <c r="J45" s="127"/>
      <c r="K45" s="126">
        <f t="shared" si="22"/>
        <v>0.04</v>
      </c>
      <c r="L45" s="244"/>
      <c r="M45" s="239"/>
    </row>
    <row r="46" spans="1:13" ht="15">
      <c r="A46" s="122">
        <v>4</v>
      </c>
      <c r="B46" s="123" t="s">
        <v>189</v>
      </c>
      <c r="C46" s="124">
        <f t="shared" si="19"/>
        <v>0.04</v>
      </c>
      <c r="D46" s="108">
        <v>20</v>
      </c>
      <c r="E46" s="108">
        <v>20</v>
      </c>
      <c r="F46" s="125"/>
      <c r="G46" s="126">
        <f t="shared" si="20"/>
        <v>400</v>
      </c>
      <c r="H46" s="126"/>
      <c r="I46" s="126">
        <f t="shared" si="21"/>
        <v>0.04</v>
      </c>
      <c r="J46" s="127"/>
      <c r="K46" s="126">
        <f t="shared" si="22"/>
        <v>0.04</v>
      </c>
      <c r="L46" s="244"/>
      <c r="M46" s="239"/>
    </row>
    <row r="47" spans="1:13" ht="15">
      <c r="A47" s="122">
        <v>5</v>
      </c>
      <c r="B47" s="123" t="s">
        <v>189</v>
      </c>
      <c r="C47" s="124">
        <f t="shared" si="19"/>
        <v>0.04</v>
      </c>
      <c r="D47" s="108">
        <v>20</v>
      </c>
      <c r="E47" s="108">
        <v>20</v>
      </c>
      <c r="F47" s="125"/>
      <c r="G47" s="126">
        <f t="shared" si="20"/>
        <v>400</v>
      </c>
      <c r="H47" s="126"/>
      <c r="I47" s="126">
        <f t="shared" si="21"/>
        <v>0.04</v>
      </c>
      <c r="J47" s="127"/>
      <c r="K47" s="126">
        <f t="shared" si="22"/>
        <v>0.04</v>
      </c>
      <c r="L47" s="128"/>
      <c r="M47" s="100"/>
    </row>
    <row r="48" spans="1:13" ht="15">
      <c r="A48" s="122">
        <v>6</v>
      </c>
      <c r="B48" s="123" t="s">
        <v>189</v>
      </c>
      <c r="C48" s="124">
        <f t="shared" si="19"/>
        <v>0.04</v>
      </c>
      <c r="D48" s="108">
        <v>20</v>
      </c>
      <c r="E48" s="108">
        <v>20</v>
      </c>
      <c r="F48" s="125"/>
      <c r="G48" s="126">
        <f t="shared" si="20"/>
        <v>400</v>
      </c>
      <c r="H48" s="126"/>
      <c r="I48" s="126">
        <f t="shared" si="21"/>
        <v>0.04</v>
      </c>
      <c r="J48" s="127"/>
      <c r="K48" s="126">
        <f t="shared" si="22"/>
        <v>0.04</v>
      </c>
      <c r="L48" s="128"/>
      <c r="M48" s="100"/>
    </row>
    <row r="49" spans="1:13" ht="15">
      <c r="A49" s="122">
        <v>7</v>
      </c>
      <c r="B49" s="123" t="s">
        <v>189</v>
      </c>
      <c r="C49" s="124">
        <f t="shared" si="19"/>
        <v>0.04</v>
      </c>
      <c r="D49" s="108">
        <v>20</v>
      </c>
      <c r="E49" s="108">
        <v>20</v>
      </c>
      <c r="F49" s="125"/>
      <c r="G49" s="126">
        <f t="shared" si="20"/>
        <v>400</v>
      </c>
      <c r="H49" s="126"/>
      <c r="I49" s="126">
        <f t="shared" si="21"/>
        <v>0.04</v>
      </c>
      <c r="J49" s="127"/>
      <c r="K49" s="126">
        <f t="shared" si="22"/>
        <v>0.04</v>
      </c>
      <c r="L49" s="128"/>
      <c r="M49" s="100"/>
    </row>
    <row r="50" spans="1:13" ht="15">
      <c r="A50" s="122">
        <v>8</v>
      </c>
      <c r="B50" s="123" t="s">
        <v>189</v>
      </c>
      <c r="C50" s="124">
        <f t="shared" si="19"/>
        <v>0.04</v>
      </c>
      <c r="D50" s="108">
        <v>20</v>
      </c>
      <c r="E50" s="108">
        <v>20</v>
      </c>
      <c r="F50" s="125"/>
      <c r="G50" s="126">
        <f t="shared" si="20"/>
        <v>400</v>
      </c>
      <c r="H50" s="126"/>
      <c r="I50" s="126">
        <f t="shared" si="21"/>
        <v>0.04</v>
      </c>
      <c r="J50" s="127"/>
      <c r="K50" s="126">
        <f t="shared" si="22"/>
        <v>0.04</v>
      </c>
      <c r="L50" s="128"/>
      <c r="M50" s="100"/>
    </row>
    <row r="51" spans="1:13" ht="15">
      <c r="A51" s="122">
        <v>9</v>
      </c>
      <c r="B51" s="123" t="s">
        <v>189</v>
      </c>
      <c r="C51" s="124">
        <f t="shared" si="19"/>
        <v>0.04</v>
      </c>
      <c r="D51" s="108">
        <v>20</v>
      </c>
      <c r="E51" s="108">
        <v>20</v>
      </c>
      <c r="F51" s="125"/>
      <c r="G51" s="126">
        <f t="shared" si="20"/>
        <v>400</v>
      </c>
      <c r="H51" s="126"/>
      <c r="I51" s="126">
        <f t="shared" si="21"/>
        <v>0.04</v>
      </c>
      <c r="J51" s="127"/>
      <c r="K51" s="126">
        <f t="shared" si="22"/>
        <v>0.04</v>
      </c>
      <c r="L51" s="128"/>
      <c r="M51" s="100"/>
    </row>
    <row r="52" spans="1:13" ht="15">
      <c r="A52" s="122">
        <v>10</v>
      </c>
      <c r="B52" s="123" t="s">
        <v>189</v>
      </c>
      <c r="C52" s="124">
        <f t="shared" si="19"/>
        <v>0.04</v>
      </c>
      <c r="D52" s="108">
        <v>20</v>
      </c>
      <c r="E52" s="108">
        <v>20</v>
      </c>
      <c r="F52" s="125"/>
      <c r="G52" s="126">
        <f t="shared" si="20"/>
        <v>400</v>
      </c>
      <c r="H52" s="126"/>
      <c r="I52" s="126">
        <f t="shared" si="21"/>
        <v>0.04</v>
      </c>
      <c r="J52" s="127"/>
      <c r="K52" s="126">
        <f t="shared" si="22"/>
        <v>0.04</v>
      </c>
      <c r="L52" s="128"/>
      <c r="M52" s="100"/>
    </row>
    <row r="53" spans="1:13" ht="15">
      <c r="A53" s="122">
        <v>11</v>
      </c>
      <c r="B53" s="123" t="s">
        <v>189</v>
      </c>
      <c r="C53" s="124">
        <f t="shared" si="19"/>
        <v>0.04</v>
      </c>
      <c r="D53" s="108">
        <v>20</v>
      </c>
      <c r="E53" s="108">
        <v>20</v>
      </c>
      <c r="F53" s="125"/>
      <c r="G53" s="126">
        <f t="shared" si="20"/>
        <v>400</v>
      </c>
      <c r="H53" s="126"/>
      <c r="I53" s="126">
        <f t="shared" si="21"/>
        <v>0.04</v>
      </c>
      <c r="J53" s="127"/>
      <c r="K53" s="126">
        <f t="shared" si="22"/>
        <v>0.04</v>
      </c>
      <c r="L53" s="128"/>
      <c r="M53" s="100"/>
    </row>
    <row r="54" spans="1:13" ht="15">
      <c r="A54" s="122">
        <v>12</v>
      </c>
      <c r="B54" s="123" t="s">
        <v>189</v>
      </c>
      <c r="C54" s="124">
        <f t="shared" si="19"/>
        <v>0.04</v>
      </c>
      <c r="D54" s="108">
        <v>20</v>
      </c>
      <c r="E54" s="108">
        <v>20</v>
      </c>
      <c r="F54" s="125"/>
      <c r="G54" s="126">
        <f t="shared" si="20"/>
        <v>400</v>
      </c>
      <c r="H54" s="126"/>
      <c r="I54" s="126">
        <f t="shared" si="21"/>
        <v>0.04</v>
      </c>
      <c r="J54" s="127"/>
      <c r="K54" s="126">
        <f t="shared" si="22"/>
        <v>0.04</v>
      </c>
      <c r="L54" s="128"/>
      <c r="M54" s="100"/>
    </row>
    <row r="55" spans="1:13" ht="15">
      <c r="A55" s="122">
        <v>13</v>
      </c>
      <c r="B55" s="123" t="s">
        <v>189</v>
      </c>
      <c r="C55" s="124">
        <f t="shared" si="19"/>
        <v>0.04</v>
      </c>
      <c r="D55" s="108">
        <v>20</v>
      </c>
      <c r="E55" s="108">
        <v>20</v>
      </c>
      <c r="F55" s="125"/>
      <c r="G55" s="126">
        <f t="shared" si="20"/>
        <v>400</v>
      </c>
      <c r="H55" s="126"/>
      <c r="I55" s="126">
        <f t="shared" si="21"/>
        <v>0.04</v>
      </c>
      <c r="J55" s="127"/>
      <c r="K55" s="126">
        <f t="shared" si="22"/>
        <v>0.04</v>
      </c>
      <c r="L55" s="128"/>
      <c r="M55" s="100"/>
    </row>
    <row r="56" spans="1:13" ht="15">
      <c r="A56" s="122">
        <v>14</v>
      </c>
      <c r="B56" s="123" t="s">
        <v>189</v>
      </c>
      <c r="C56" s="124">
        <f t="shared" si="19"/>
        <v>0.04</v>
      </c>
      <c r="D56" s="108">
        <v>20</v>
      </c>
      <c r="E56" s="108">
        <v>20</v>
      </c>
      <c r="F56" s="125"/>
      <c r="G56" s="126">
        <f t="shared" si="20"/>
        <v>400</v>
      </c>
      <c r="H56" s="126"/>
      <c r="I56" s="126">
        <f t="shared" si="21"/>
        <v>0.04</v>
      </c>
      <c r="J56" s="127"/>
      <c r="K56" s="126">
        <f t="shared" si="22"/>
        <v>0.04</v>
      </c>
      <c r="L56" s="128"/>
      <c r="M56" s="100"/>
    </row>
    <row r="57" spans="1:13" ht="15">
      <c r="A57" s="122">
        <v>15</v>
      </c>
      <c r="B57" s="123" t="s">
        <v>189</v>
      </c>
      <c r="C57" s="124">
        <f t="shared" si="19"/>
        <v>0.04</v>
      </c>
      <c r="D57" s="108">
        <v>20</v>
      </c>
      <c r="E57" s="108">
        <v>20</v>
      </c>
      <c r="F57" s="125"/>
      <c r="G57" s="126">
        <f t="shared" si="20"/>
        <v>400</v>
      </c>
      <c r="H57" s="126"/>
      <c r="I57" s="126">
        <f t="shared" si="21"/>
        <v>0.04</v>
      </c>
      <c r="J57" s="127"/>
      <c r="K57" s="126">
        <f t="shared" si="22"/>
        <v>0.04</v>
      </c>
      <c r="L57" s="128"/>
      <c r="M57" s="100"/>
    </row>
    <row r="58" spans="1:13" ht="15">
      <c r="A58" s="122">
        <v>16</v>
      </c>
      <c r="B58" s="123" t="s">
        <v>189</v>
      </c>
      <c r="C58" s="124">
        <f t="shared" si="19"/>
        <v>0.04</v>
      </c>
      <c r="D58" s="108">
        <v>20</v>
      </c>
      <c r="E58" s="108">
        <v>20</v>
      </c>
      <c r="F58" s="125"/>
      <c r="G58" s="126">
        <f t="shared" si="20"/>
        <v>400</v>
      </c>
      <c r="H58" s="126"/>
      <c r="I58" s="126">
        <f t="shared" si="21"/>
        <v>0.04</v>
      </c>
      <c r="J58" s="127"/>
      <c r="K58" s="126">
        <f t="shared" si="22"/>
        <v>0.04</v>
      </c>
      <c r="L58" s="128"/>
      <c r="M58" s="100"/>
    </row>
    <row r="59" spans="1:13" ht="15">
      <c r="A59" s="122">
        <v>17</v>
      </c>
      <c r="B59" s="123" t="s">
        <v>189</v>
      </c>
      <c r="C59" s="124">
        <f t="shared" si="19"/>
        <v>0.04</v>
      </c>
      <c r="D59" s="108">
        <v>20</v>
      </c>
      <c r="E59" s="108">
        <v>20</v>
      </c>
      <c r="F59" s="125"/>
      <c r="G59" s="126">
        <f t="shared" si="20"/>
        <v>400</v>
      </c>
      <c r="H59" s="126"/>
      <c r="I59" s="126">
        <f t="shared" si="21"/>
        <v>0.04</v>
      </c>
      <c r="J59" s="127"/>
      <c r="K59" s="126">
        <f t="shared" si="22"/>
        <v>0.04</v>
      </c>
      <c r="L59" s="128"/>
      <c r="M59" s="100"/>
    </row>
    <row r="60" spans="1:13" ht="15">
      <c r="A60" s="122">
        <v>18</v>
      </c>
      <c r="B60" s="123" t="s">
        <v>189</v>
      </c>
      <c r="C60" s="124">
        <f t="shared" si="19"/>
        <v>0.04</v>
      </c>
      <c r="D60" s="108">
        <v>20</v>
      </c>
      <c r="E60" s="108">
        <v>20</v>
      </c>
      <c r="F60" s="125"/>
      <c r="G60" s="126">
        <f t="shared" si="20"/>
        <v>400</v>
      </c>
      <c r="H60" s="126"/>
      <c r="I60" s="126">
        <f t="shared" si="21"/>
        <v>0.04</v>
      </c>
      <c r="J60" s="127"/>
      <c r="K60" s="126">
        <f t="shared" si="22"/>
        <v>0.04</v>
      </c>
      <c r="L60" s="128"/>
      <c r="M60" s="100"/>
    </row>
    <row r="61" spans="1:13" ht="15">
      <c r="A61" s="122">
        <v>19</v>
      </c>
      <c r="B61" s="123" t="s">
        <v>189</v>
      </c>
      <c r="C61" s="124">
        <f t="shared" si="19"/>
        <v>0.04</v>
      </c>
      <c r="D61" s="108">
        <v>20</v>
      </c>
      <c r="E61" s="108">
        <v>20</v>
      </c>
      <c r="F61" s="125"/>
      <c r="G61" s="126">
        <f t="shared" si="20"/>
        <v>400</v>
      </c>
      <c r="H61" s="126"/>
      <c r="I61" s="126">
        <f t="shared" si="21"/>
        <v>0.04</v>
      </c>
      <c r="J61" s="127"/>
      <c r="K61" s="126">
        <f t="shared" si="22"/>
        <v>0.04</v>
      </c>
      <c r="L61" s="128"/>
      <c r="M61" s="100"/>
    </row>
    <row r="62" spans="1:13" ht="15">
      <c r="A62" s="122">
        <v>20</v>
      </c>
      <c r="B62" s="123" t="s">
        <v>189</v>
      </c>
      <c r="C62" s="124">
        <f t="shared" si="19"/>
        <v>0.04</v>
      </c>
      <c r="D62" s="108">
        <v>20</v>
      </c>
      <c r="E62" s="108">
        <v>20</v>
      </c>
      <c r="F62" s="125"/>
      <c r="G62" s="126">
        <f t="shared" si="20"/>
        <v>400</v>
      </c>
      <c r="H62" s="126"/>
      <c r="I62" s="126">
        <f t="shared" si="21"/>
        <v>0.04</v>
      </c>
      <c r="J62" s="127"/>
      <c r="K62" s="126">
        <f t="shared" si="22"/>
        <v>0.04</v>
      </c>
      <c r="L62" s="128"/>
      <c r="M62" s="100"/>
    </row>
    <row r="63" spans="1:13" ht="15">
      <c r="A63" s="122">
        <v>21</v>
      </c>
      <c r="B63" s="123" t="s">
        <v>189</v>
      </c>
      <c r="C63" s="124">
        <f t="shared" si="19"/>
        <v>0.04</v>
      </c>
      <c r="D63" s="108">
        <v>20</v>
      </c>
      <c r="E63" s="108">
        <v>20</v>
      </c>
      <c r="F63" s="125"/>
      <c r="G63" s="126">
        <f t="shared" si="20"/>
        <v>400</v>
      </c>
      <c r="H63" s="126"/>
      <c r="I63" s="126">
        <f t="shared" si="21"/>
        <v>0.04</v>
      </c>
      <c r="J63" s="127"/>
      <c r="K63" s="126">
        <f t="shared" si="22"/>
        <v>0.04</v>
      </c>
      <c r="L63" s="128"/>
      <c r="M63" s="100"/>
    </row>
    <row r="64" spans="1:13" ht="15">
      <c r="A64" s="122">
        <v>22</v>
      </c>
      <c r="B64" s="123" t="s">
        <v>189</v>
      </c>
      <c r="C64" s="124">
        <f t="shared" si="19"/>
        <v>0.04</v>
      </c>
      <c r="D64" s="108">
        <v>20</v>
      </c>
      <c r="E64" s="108">
        <v>20</v>
      </c>
      <c r="F64" s="125"/>
      <c r="G64" s="126">
        <f t="shared" si="20"/>
        <v>400</v>
      </c>
      <c r="H64" s="126"/>
      <c r="I64" s="126">
        <f t="shared" si="21"/>
        <v>0.04</v>
      </c>
      <c r="J64" s="127"/>
      <c r="K64" s="126">
        <f t="shared" si="22"/>
        <v>0.04</v>
      </c>
      <c r="L64" s="128"/>
      <c r="M64" s="100"/>
    </row>
    <row r="65" spans="1:13" ht="15">
      <c r="A65" s="122">
        <v>23</v>
      </c>
      <c r="B65" s="123" t="s">
        <v>189</v>
      </c>
      <c r="C65" s="124">
        <f t="shared" si="19"/>
        <v>0.04</v>
      </c>
      <c r="D65" s="108">
        <v>20</v>
      </c>
      <c r="E65" s="108">
        <v>20</v>
      </c>
      <c r="F65" s="125"/>
      <c r="G65" s="126">
        <f t="shared" si="20"/>
        <v>400</v>
      </c>
      <c r="H65" s="126"/>
      <c r="I65" s="126">
        <f t="shared" si="21"/>
        <v>0.04</v>
      </c>
      <c r="J65" s="127"/>
      <c r="K65" s="126">
        <f t="shared" si="22"/>
        <v>0.04</v>
      </c>
      <c r="L65" s="128"/>
      <c r="M65" s="100"/>
    </row>
    <row r="66" spans="1:13" ht="15">
      <c r="A66" s="122">
        <v>24</v>
      </c>
      <c r="B66" s="123" t="s">
        <v>189</v>
      </c>
      <c r="C66" s="124">
        <f t="shared" si="19"/>
        <v>0.04</v>
      </c>
      <c r="D66" s="108">
        <v>20</v>
      </c>
      <c r="E66" s="108">
        <v>20</v>
      </c>
      <c r="F66" s="125"/>
      <c r="G66" s="126">
        <f t="shared" si="20"/>
        <v>400</v>
      </c>
      <c r="H66" s="126"/>
      <c r="I66" s="126">
        <f t="shared" si="21"/>
        <v>0.04</v>
      </c>
      <c r="J66" s="127"/>
      <c r="K66" s="126">
        <f t="shared" si="22"/>
        <v>0.04</v>
      </c>
      <c r="L66" s="128"/>
      <c r="M66" s="100"/>
    </row>
    <row r="67" spans="1:13" ht="15">
      <c r="A67" s="122">
        <v>25</v>
      </c>
      <c r="B67" s="123" t="s">
        <v>189</v>
      </c>
      <c r="C67" s="124">
        <f t="shared" si="19"/>
        <v>0.04</v>
      </c>
      <c r="D67" s="108">
        <v>20</v>
      </c>
      <c r="E67" s="108">
        <v>20</v>
      </c>
      <c r="F67" s="125"/>
      <c r="G67" s="126">
        <f t="shared" si="20"/>
        <v>400</v>
      </c>
      <c r="H67" s="126"/>
      <c r="I67" s="126">
        <f t="shared" si="21"/>
        <v>0.04</v>
      </c>
      <c r="J67" s="127"/>
      <c r="K67" s="126">
        <f t="shared" si="22"/>
        <v>0.04</v>
      </c>
      <c r="L67" s="128"/>
      <c r="M67" s="100"/>
    </row>
    <row r="68" spans="1:13" ht="15">
      <c r="A68" s="122">
        <v>26</v>
      </c>
      <c r="B68" s="123" t="s">
        <v>189</v>
      </c>
      <c r="C68" s="124">
        <f t="shared" si="19"/>
        <v>0.04</v>
      </c>
      <c r="D68" s="108">
        <v>20</v>
      </c>
      <c r="E68" s="108">
        <v>20</v>
      </c>
      <c r="F68" s="125"/>
      <c r="G68" s="126">
        <f t="shared" si="20"/>
        <v>400</v>
      </c>
      <c r="H68" s="126"/>
      <c r="I68" s="126">
        <f t="shared" si="21"/>
        <v>0.04</v>
      </c>
      <c r="J68" s="127"/>
      <c r="K68" s="126">
        <f t="shared" si="22"/>
        <v>0.04</v>
      </c>
      <c r="L68" s="128"/>
      <c r="M68" s="100"/>
    </row>
    <row r="69" spans="1:13" ht="15">
      <c r="A69" s="122">
        <v>27</v>
      </c>
      <c r="B69" s="123" t="s">
        <v>189</v>
      </c>
      <c r="C69" s="124">
        <f t="shared" si="19"/>
        <v>0.04</v>
      </c>
      <c r="D69" s="108">
        <v>20</v>
      </c>
      <c r="E69" s="108">
        <v>20</v>
      </c>
      <c r="F69" s="125"/>
      <c r="G69" s="126">
        <f t="shared" si="20"/>
        <v>400</v>
      </c>
      <c r="H69" s="126"/>
      <c r="I69" s="126">
        <f t="shared" si="21"/>
        <v>0.04</v>
      </c>
      <c r="J69" s="127"/>
      <c r="K69" s="126">
        <f t="shared" si="22"/>
        <v>0.04</v>
      </c>
      <c r="L69" s="128"/>
      <c r="M69" s="100"/>
    </row>
    <row r="70" spans="1:13" ht="15">
      <c r="A70" s="122">
        <v>28</v>
      </c>
      <c r="B70" s="123" t="s">
        <v>189</v>
      </c>
      <c r="C70" s="124">
        <f t="shared" si="19"/>
        <v>0.04</v>
      </c>
      <c r="D70" s="108">
        <v>20</v>
      </c>
      <c r="E70" s="108">
        <v>20</v>
      </c>
      <c r="F70" s="125"/>
      <c r="G70" s="126">
        <f t="shared" si="20"/>
        <v>400</v>
      </c>
      <c r="H70" s="126"/>
      <c r="I70" s="126">
        <f t="shared" si="21"/>
        <v>0.04</v>
      </c>
      <c r="J70" s="127"/>
      <c r="K70" s="126">
        <f t="shared" si="22"/>
        <v>0.04</v>
      </c>
      <c r="L70" s="128"/>
      <c r="M70" s="100"/>
    </row>
    <row r="71" spans="1:13" ht="15">
      <c r="A71" s="122">
        <v>29</v>
      </c>
      <c r="B71" s="123" t="s">
        <v>189</v>
      </c>
      <c r="C71" s="124">
        <f t="shared" si="19"/>
        <v>0.04</v>
      </c>
      <c r="D71" s="108">
        <v>20</v>
      </c>
      <c r="E71" s="108">
        <v>20</v>
      </c>
      <c r="F71" s="125"/>
      <c r="G71" s="126">
        <f t="shared" si="20"/>
        <v>400</v>
      </c>
      <c r="H71" s="126"/>
      <c r="I71" s="126">
        <f t="shared" si="21"/>
        <v>0.04</v>
      </c>
      <c r="J71" s="127"/>
      <c r="K71" s="126">
        <f t="shared" si="22"/>
        <v>0.04</v>
      </c>
      <c r="L71" s="128"/>
      <c r="M71" s="100"/>
    </row>
    <row r="72" spans="1:13" ht="15">
      <c r="A72" s="122">
        <v>30</v>
      </c>
      <c r="B72" s="123" t="s">
        <v>189</v>
      </c>
      <c r="C72" s="124">
        <f t="shared" si="19"/>
        <v>0.04</v>
      </c>
      <c r="D72" s="108">
        <v>20</v>
      </c>
      <c r="E72" s="108">
        <v>20</v>
      </c>
      <c r="F72" s="125"/>
      <c r="G72" s="126">
        <f t="shared" si="20"/>
        <v>400</v>
      </c>
      <c r="H72" s="126"/>
      <c r="I72" s="126">
        <f t="shared" si="21"/>
        <v>0.04</v>
      </c>
      <c r="J72" s="127"/>
      <c r="K72" s="126">
        <f t="shared" si="22"/>
        <v>0.04</v>
      </c>
      <c r="L72" s="128"/>
      <c r="M72" s="100"/>
    </row>
    <row r="73" spans="1:13" ht="15">
      <c r="A73" s="122">
        <v>31</v>
      </c>
      <c r="B73" s="123" t="s">
        <v>189</v>
      </c>
      <c r="C73" s="124">
        <f t="shared" si="19"/>
        <v>0.04</v>
      </c>
      <c r="D73" s="108">
        <v>20</v>
      </c>
      <c r="E73" s="108">
        <v>20</v>
      </c>
      <c r="F73" s="125"/>
      <c r="G73" s="126">
        <f t="shared" si="20"/>
        <v>400</v>
      </c>
      <c r="H73" s="126"/>
      <c r="I73" s="126">
        <f t="shared" si="21"/>
        <v>0.04</v>
      </c>
      <c r="J73" s="127"/>
      <c r="K73" s="126">
        <f t="shared" si="22"/>
        <v>0.04</v>
      </c>
      <c r="L73" s="128"/>
      <c r="M73" s="100"/>
    </row>
    <row r="74" spans="1:13" ht="15">
      <c r="A74" s="122">
        <v>32</v>
      </c>
      <c r="B74" s="129" t="s">
        <v>230</v>
      </c>
      <c r="C74" s="129" t="s">
        <v>463</v>
      </c>
      <c r="D74" s="108">
        <v>9</v>
      </c>
      <c r="E74" s="125"/>
      <c r="F74" s="125">
        <v>1</v>
      </c>
      <c r="G74" s="130" t="s">
        <v>272</v>
      </c>
      <c r="H74" s="126"/>
      <c r="I74" s="127"/>
      <c r="J74" s="127"/>
      <c r="K74" s="114">
        <v>1</v>
      </c>
      <c r="L74" s="244" t="s">
        <v>318</v>
      </c>
      <c r="M74" s="98"/>
    </row>
    <row r="75" spans="1:13" ht="15">
      <c r="A75" s="122">
        <v>33</v>
      </c>
      <c r="B75" s="129" t="s">
        <v>230</v>
      </c>
      <c r="C75" s="129" t="s">
        <v>463</v>
      </c>
      <c r="D75" s="108">
        <v>9</v>
      </c>
      <c r="E75" s="125"/>
      <c r="F75" s="125">
        <v>1</v>
      </c>
      <c r="G75" s="130" t="s">
        <v>272</v>
      </c>
      <c r="H75" s="126"/>
      <c r="I75" s="127"/>
      <c r="J75" s="127"/>
      <c r="K75" s="114">
        <v>1</v>
      </c>
      <c r="L75" s="244"/>
      <c r="M75" s="98"/>
    </row>
    <row r="76" spans="1:13" ht="15">
      <c r="A76" s="122">
        <v>34</v>
      </c>
      <c r="B76" s="129" t="s">
        <v>230</v>
      </c>
      <c r="C76" s="129" t="s">
        <v>463</v>
      </c>
      <c r="D76" s="108">
        <v>9</v>
      </c>
      <c r="E76" s="125"/>
      <c r="F76" s="125">
        <v>1</v>
      </c>
      <c r="G76" s="130" t="s">
        <v>272</v>
      </c>
      <c r="H76" s="126"/>
      <c r="I76" s="127"/>
      <c r="J76" s="127"/>
      <c r="K76" s="114">
        <v>1</v>
      </c>
      <c r="L76" s="244"/>
      <c r="M76" s="98"/>
    </row>
    <row r="77" spans="1:13" ht="15">
      <c r="A77" s="122">
        <v>35</v>
      </c>
      <c r="B77" s="129" t="s">
        <v>230</v>
      </c>
      <c r="C77" s="129" t="s">
        <v>463</v>
      </c>
      <c r="D77" s="108">
        <v>9</v>
      </c>
      <c r="E77" s="125"/>
      <c r="F77" s="125">
        <v>1</v>
      </c>
      <c r="G77" s="130" t="s">
        <v>272</v>
      </c>
      <c r="H77" s="126"/>
      <c r="I77" s="127"/>
      <c r="J77" s="127"/>
      <c r="K77" s="114">
        <v>1</v>
      </c>
      <c r="L77" s="244"/>
      <c r="M77" s="98"/>
    </row>
    <row r="78" spans="1:13" ht="15">
      <c r="A78" s="122">
        <v>36</v>
      </c>
      <c r="B78" s="129" t="s">
        <v>230</v>
      </c>
      <c r="C78" s="129" t="s">
        <v>463</v>
      </c>
      <c r="D78" s="108">
        <v>9</v>
      </c>
      <c r="E78" s="125"/>
      <c r="F78" s="125">
        <v>1</v>
      </c>
      <c r="G78" s="130" t="s">
        <v>272</v>
      </c>
      <c r="H78" s="126"/>
      <c r="I78" s="127"/>
      <c r="J78" s="127"/>
      <c r="K78" s="114">
        <v>1</v>
      </c>
      <c r="L78" s="244"/>
      <c r="M78" s="98"/>
    </row>
    <row r="79" spans="1:13" ht="15">
      <c r="A79" s="122">
        <v>37</v>
      </c>
      <c r="B79" s="129" t="s">
        <v>230</v>
      </c>
      <c r="C79" s="129" t="s">
        <v>464</v>
      </c>
      <c r="D79" s="108">
        <v>8</v>
      </c>
      <c r="E79" s="125"/>
      <c r="F79" s="125">
        <v>1</v>
      </c>
      <c r="G79" s="130" t="s">
        <v>272</v>
      </c>
      <c r="H79" s="126"/>
      <c r="I79" s="127"/>
      <c r="J79" s="127"/>
      <c r="K79" s="114">
        <v>1</v>
      </c>
      <c r="L79" s="244"/>
      <c r="M79" s="98"/>
    </row>
    <row r="80" spans="1:13" ht="15">
      <c r="A80" s="122">
        <v>38</v>
      </c>
      <c r="B80" s="129" t="s">
        <v>230</v>
      </c>
      <c r="C80" s="129" t="s">
        <v>464</v>
      </c>
      <c r="D80" s="108">
        <v>8</v>
      </c>
      <c r="E80" s="125"/>
      <c r="F80" s="125">
        <v>1</v>
      </c>
      <c r="G80" s="130" t="s">
        <v>272</v>
      </c>
      <c r="H80" s="126"/>
      <c r="I80" s="127"/>
      <c r="J80" s="127"/>
      <c r="K80" s="114">
        <v>1</v>
      </c>
      <c r="L80" s="244"/>
      <c r="M80" s="98"/>
    </row>
    <row r="81" spans="1:13" ht="15">
      <c r="A81" s="122">
        <v>39</v>
      </c>
      <c r="B81" s="129" t="s">
        <v>230</v>
      </c>
      <c r="C81" s="129" t="s">
        <v>464</v>
      </c>
      <c r="D81" s="108">
        <v>8</v>
      </c>
      <c r="E81" s="125"/>
      <c r="F81" s="125">
        <v>1</v>
      </c>
      <c r="G81" s="130" t="s">
        <v>272</v>
      </c>
      <c r="H81" s="126"/>
      <c r="I81" s="127"/>
      <c r="J81" s="127"/>
      <c r="K81" s="114">
        <v>1</v>
      </c>
      <c r="L81" s="244"/>
      <c r="M81" s="98"/>
    </row>
    <row r="82" spans="1:13" ht="15">
      <c r="A82" s="122">
        <v>40</v>
      </c>
      <c r="B82" s="129" t="s">
        <v>230</v>
      </c>
      <c r="C82" s="129" t="s">
        <v>464</v>
      </c>
      <c r="D82" s="108">
        <v>8</v>
      </c>
      <c r="E82" s="125"/>
      <c r="F82" s="125">
        <v>1</v>
      </c>
      <c r="G82" s="130" t="s">
        <v>272</v>
      </c>
      <c r="H82" s="126"/>
      <c r="I82" s="127"/>
      <c r="J82" s="127"/>
      <c r="K82" s="114">
        <v>1</v>
      </c>
      <c r="L82" s="244"/>
      <c r="M82" s="98"/>
    </row>
    <row r="83" spans="1:13" ht="15">
      <c r="A83" s="122">
        <v>41</v>
      </c>
      <c r="B83" s="129" t="s">
        <v>230</v>
      </c>
      <c r="C83" s="129" t="s">
        <v>464</v>
      </c>
      <c r="D83" s="108">
        <v>8</v>
      </c>
      <c r="E83" s="125"/>
      <c r="F83" s="125">
        <v>1</v>
      </c>
      <c r="G83" s="130" t="s">
        <v>272</v>
      </c>
      <c r="H83" s="126"/>
      <c r="I83" s="127"/>
      <c r="J83" s="127"/>
      <c r="K83" s="114">
        <v>1</v>
      </c>
      <c r="L83" s="244"/>
      <c r="M83" s="98"/>
    </row>
    <row r="84" spans="1:13" ht="15">
      <c r="A84" s="122">
        <v>42</v>
      </c>
      <c r="B84" s="129" t="s">
        <v>230</v>
      </c>
      <c r="C84" s="129" t="s">
        <v>464</v>
      </c>
      <c r="D84" s="108">
        <v>8</v>
      </c>
      <c r="E84" s="125"/>
      <c r="F84" s="125">
        <v>1</v>
      </c>
      <c r="G84" s="130" t="s">
        <v>272</v>
      </c>
      <c r="H84" s="126"/>
      <c r="I84" s="127"/>
      <c r="J84" s="127"/>
      <c r="K84" s="114">
        <v>1</v>
      </c>
      <c r="L84" s="244"/>
      <c r="M84" s="98"/>
    </row>
    <row r="85" spans="1:13" ht="15">
      <c r="A85" s="122">
        <v>43</v>
      </c>
      <c r="B85" s="129" t="s">
        <v>230</v>
      </c>
      <c r="C85" s="129" t="s">
        <v>464</v>
      </c>
      <c r="D85" s="108">
        <v>8</v>
      </c>
      <c r="E85" s="125"/>
      <c r="F85" s="125">
        <v>1</v>
      </c>
      <c r="G85" s="130" t="s">
        <v>272</v>
      </c>
      <c r="H85" s="126"/>
      <c r="I85" s="127"/>
      <c r="J85" s="127"/>
      <c r="K85" s="114">
        <v>1</v>
      </c>
      <c r="L85" s="244"/>
      <c r="M85" s="98"/>
    </row>
    <row r="86" spans="1:13" ht="15">
      <c r="A86" s="122">
        <v>44</v>
      </c>
      <c r="B86" s="129" t="s">
        <v>230</v>
      </c>
      <c r="C86" s="129" t="s">
        <v>464</v>
      </c>
      <c r="D86" s="108">
        <v>8</v>
      </c>
      <c r="E86" s="125"/>
      <c r="F86" s="125">
        <v>1</v>
      </c>
      <c r="G86" s="130" t="s">
        <v>272</v>
      </c>
      <c r="H86" s="126"/>
      <c r="I86" s="127"/>
      <c r="J86" s="127"/>
      <c r="K86" s="114">
        <v>1</v>
      </c>
      <c r="L86" s="244"/>
      <c r="M86" s="98"/>
    </row>
    <row r="87" spans="1:13" ht="15">
      <c r="A87" s="122">
        <v>45</v>
      </c>
      <c r="B87" s="129" t="s">
        <v>230</v>
      </c>
      <c r="C87" s="129" t="s">
        <v>464</v>
      </c>
      <c r="D87" s="108">
        <v>8</v>
      </c>
      <c r="E87" s="125"/>
      <c r="F87" s="125">
        <v>1</v>
      </c>
      <c r="G87" s="130" t="s">
        <v>272</v>
      </c>
      <c r="H87" s="126"/>
      <c r="I87" s="127"/>
      <c r="J87" s="127"/>
      <c r="K87" s="114">
        <v>1</v>
      </c>
      <c r="L87" s="244"/>
      <c r="M87" s="98"/>
    </row>
    <row r="88" spans="1:13" ht="15">
      <c r="A88" s="122">
        <v>46</v>
      </c>
      <c r="B88" s="129" t="s">
        <v>230</v>
      </c>
      <c r="C88" s="129" t="s">
        <v>464</v>
      </c>
      <c r="D88" s="108">
        <v>8</v>
      </c>
      <c r="E88" s="125"/>
      <c r="F88" s="125">
        <v>1</v>
      </c>
      <c r="G88" s="130" t="s">
        <v>272</v>
      </c>
      <c r="H88" s="126"/>
      <c r="I88" s="127"/>
      <c r="J88" s="127"/>
      <c r="K88" s="114">
        <v>1</v>
      </c>
      <c r="L88" s="244"/>
      <c r="M88" s="98"/>
    </row>
    <row r="89" spans="1:13" ht="15">
      <c r="A89" s="122">
        <v>47</v>
      </c>
      <c r="B89" s="129" t="s">
        <v>230</v>
      </c>
      <c r="C89" s="129" t="s">
        <v>464</v>
      </c>
      <c r="D89" s="108">
        <v>8</v>
      </c>
      <c r="E89" s="125"/>
      <c r="F89" s="125">
        <v>1</v>
      </c>
      <c r="G89" s="130" t="s">
        <v>272</v>
      </c>
      <c r="H89" s="126"/>
      <c r="I89" s="127"/>
      <c r="J89" s="127"/>
      <c r="K89" s="114">
        <v>1</v>
      </c>
      <c r="L89" s="244"/>
      <c r="M89" s="98"/>
    </row>
    <row r="90" spans="1:13" ht="15">
      <c r="A90" s="122">
        <v>48</v>
      </c>
      <c r="B90" s="129" t="s">
        <v>230</v>
      </c>
      <c r="C90" s="129" t="s">
        <v>464</v>
      </c>
      <c r="D90" s="108">
        <v>8</v>
      </c>
      <c r="E90" s="125"/>
      <c r="F90" s="125">
        <v>1</v>
      </c>
      <c r="G90" s="130" t="s">
        <v>272</v>
      </c>
      <c r="H90" s="126"/>
      <c r="I90" s="127"/>
      <c r="J90" s="127"/>
      <c r="K90" s="114">
        <v>1</v>
      </c>
      <c r="L90" s="244"/>
      <c r="M90" s="98"/>
    </row>
    <row r="91" spans="1:13" ht="15">
      <c r="A91" s="122">
        <v>49</v>
      </c>
      <c r="B91" s="129" t="s">
        <v>230</v>
      </c>
      <c r="C91" s="129" t="s">
        <v>464</v>
      </c>
      <c r="D91" s="108">
        <v>8</v>
      </c>
      <c r="E91" s="125"/>
      <c r="F91" s="125">
        <v>1</v>
      </c>
      <c r="G91" s="130" t="s">
        <v>272</v>
      </c>
      <c r="H91" s="126"/>
      <c r="I91" s="127"/>
      <c r="J91" s="127"/>
      <c r="K91" s="114">
        <v>1</v>
      </c>
      <c r="L91" s="244"/>
      <c r="M91" s="98"/>
    </row>
    <row r="92" spans="1:13" ht="15">
      <c r="A92" s="122">
        <v>50</v>
      </c>
      <c r="B92" s="129" t="s">
        <v>230</v>
      </c>
      <c r="C92" s="129" t="s">
        <v>464</v>
      </c>
      <c r="D92" s="108">
        <v>8</v>
      </c>
      <c r="E92" s="125"/>
      <c r="F92" s="125">
        <v>1</v>
      </c>
      <c r="G92" s="130" t="s">
        <v>272</v>
      </c>
      <c r="H92" s="126"/>
      <c r="I92" s="127"/>
      <c r="J92" s="127"/>
      <c r="K92" s="114">
        <v>1</v>
      </c>
      <c r="L92" s="244"/>
      <c r="M92" s="98"/>
    </row>
    <row r="93" spans="1:13" ht="15">
      <c r="A93" s="122">
        <v>51</v>
      </c>
      <c r="B93" s="129" t="s">
        <v>230</v>
      </c>
      <c r="C93" s="129" t="s">
        <v>464</v>
      </c>
      <c r="D93" s="108">
        <v>8</v>
      </c>
      <c r="E93" s="125"/>
      <c r="F93" s="125">
        <v>1</v>
      </c>
      <c r="G93" s="130" t="s">
        <v>272</v>
      </c>
      <c r="H93" s="126"/>
      <c r="I93" s="127"/>
      <c r="J93" s="127"/>
      <c r="K93" s="114">
        <v>1</v>
      </c>
      <c r="L93" s="244"/>
      <c r="M93" s="98"/>
    </row>
    <row r="94" spans="1:13" ht="15">
      <c r="A94" s="122">
        <v>52</v>
      </c>
      <c r="B94" s="129" t="s">
        <v>230</v>
      </c>
      <c r="C94" s="129" t="s">
        <v>464</v>
      </c>
      <c r="D94" s="108">
        <v>8</v>
      </c>
      <c r="E94" s="125"/>
      <c r="F94" s="125">
        <v>1</v>
      </c>
      <c r="G94" s="130" t="s">
        <v>272</v>
      </c>
      <c r="H94" s="126"/>
      <c r="I94" s="127"/>
      <c r="J94" s="127"/>
      <c r="K94" s="114">
        <v>1</v>
      </c>
      <c r="L94" s="244"/>
      <c r="M94" s="98"/>
    </row>
    <row r="95" spans="1:13" ht="15">
      <c r="A95" s="122">
        <v>53</v>
      </c>
      <c r="B95" s="129" t="s">
        <v>230</v>
      </c>
      <c r="C95" s="129" t="s">
        <v>464</v>
      </c>
      <c r="D95" s="108">
        <v>8</v>
      </c>
      <c r="E95" s="125"/>
      <c r="F95" s="125">
        <v>1</v>
      </c>
      <c r="G95" s="130" t="s">
        <v>272</v>
      </c>
      <c r="H95" s="126"/>
      <c r="I95" s="127"/>
      <c r="J95" s="127"/>
      <c r="K95" s="114">
        <v>1</v>
      </c>
      <c r="L95" s="244"/>
      <c r="M95" s="98"/>
    </row>
    <row r="96" spans="1:13" ht="15">
      <c r="A96" s="122">
        <v>54</v>
      </c>
      <c r="B96" s="129" t="s">
        <v>230</v>
      </c>
      <c r="C96" s="129" t="s">
        <v>464</v>
      </c>
      <c r="D96" s="108">
        <v>8</v>
      </c>
      <c r="E96" s="125"/>
      <c r="F96" s="125">
        <v>1</v>
      </c>
      <c r="G96" s="130" t="s">
        <v>272</v>
      </c>
      <c r="H96" s="126"/>
      <c r="I96" s="127"/>
      <c r="J96" s="127"/>
      <c r="K96" s="114">
        <v>1</v>
      </c>
      <c r="L96" s="244"/>
      <c r="M96" s="98"/>
    </row>
    <row r="97" spans="1:13" ht="15">
      <c r="A97" s="122">
        <v>55</v>
      </c>
      <c r="B97" s="129" t="s">
        <v>230</v>
      </c>
      <c r="C97" s="129" t="s">
        <v>464</v>
      </c>
      <c r="D97" s="108">
        <v>8</v>
      </c>
      <c r="E97" s="125"/>
      <c r="F97" s="125">
        <v>1</v>
      </c>
      <c r="G97" s="130" t="s">
        <v>272</v>
      </c>
      <c r="H97" s="126"/>
      <c r="I97" s="127"/>
      <c r="J97" s="127"/>
      <c r="K97" s="114">
        <v>1</v>
      </c>
      <c r="L97" s="244"/>
      <c r="M97" s="98"/>
    </row>
    <row r="98" spans="1:13" ht="15">
      <c r="A98" s="122">
        <v>56</v>
      </c>
      <c r="B98" s="129" t="s">
        <v>230</v>
      </c>
      <c r="C98" s="129" t="s">
        <v>464</v>
      </c>
      <c r="D98" s="108">
        <v>8</v>
      </c>
      <c r="E98" s="125"/>
      <c r="F98" s="125">
        <v>1</v>
      </c>
      <c r="G98" s="130" t="s">
        <v>272</v>
      </c>
      <c r="H98" s="126"/>
      <c r="I98" s="127"/>
      <c r="J98" s="127"/>
      <c r="K98" s="114">
        <v>1</v>
      </c>
      <c r="L98" s="244"/>
      <c r="M98" s="98"/>
    </row>
    <row r="99" spans="1:13" ht="15">
      <c r="A99" s="122">
        <v>57</v>
      </c>
      <c r="B99" s="129" t="s">
        <v>230</v>
      </c>
      <c r="C99" s="129" t="s">
        <v>464</v>
      </c>
      <c r="D99" s="108">
        <v>8</v>
      </c>
      <c r="E99" s="125"/>
      <c r="F99" s="125">
        <v>1</v>
      </c>
      <c r="G99" s="130" t="s">
        <v>272</v>
      </c>
      <c r="H99" s="126"/>
      <c r="I99" s="127"/>
      <c r="J99" s="127"/>
      <c r="K99" s="114">
        <v>1</v>
      </c>
      <c r="L99" s="244"/>
      <c r="M99" s="98"/>
    </row>
    <row r="100" spans="1:13" ht="15">
      <c r="A100" s="122">
        <v>58</v>
      </c>
      <c r="B100" s="129" t="s">
        <v>230</v>
      </c>
      <c r="C100" s="129" t="s">
        <v>464</v>
      </c>
      <c r="D100" s="108">
        <v>8</v>
      </c>
      <c r="E100" s="125"/>
      <c r="F100" s="125">
        <v>1</v>
      </c>
      <c r="G100" s="130" t="s">
        <v>272</v>
      </c>
      <c r="H100" s="126"/>
      <c r="I100" s="127"/>
      <c r="J100" s="127"/>
      <c r="K100" s="114">
        <v>1</v>
      </c>
      <c r="L100" s="244"/>
      <c r="M100" s="98"/>
    </row>
    <row r="101" spans="1:13" ht="15">
      <c r="A101" s="122">
        <v>59</v>
      </c>
      <c r="B101" s="129" t="s">
        <v>230</v>
      </c>
      <c r="C101" s="129" t="s">
        <v>464</v>
      </c>
      <c r="D101" s="108">
        <v>8</v>
      </c>
      <c r="E101" s="125"/>
      <c r="F101" s="125">
        <v>1</v>
      </c>
      <c r="G101" s="130" t="s">
        <v>272</v>
      </c>
      <c r="H101" s="126"/>
      <c r="I101" s="127"/>
      <c r="J101" s="127"/>
      <c r="K101" s="114">
        <v>1</v>
      </c>
      <c r="L101" s="244"/>
      <c r="M101" s="98"/>
    </row>
    <row r="102" spans="1:13" ht="15">
      <c r="A102" s="122">
        <v>60</v>
      </c>
      <c r="B102" s="129" t="s">
        <v>230</v>
      </c>
      <c r="C102" s="129" t="s">
        <v>464</v>
      </c>
      <c r="D102" s="108">
        <v>8</v>
      </c>
      <c r="E102" s="125"/>
      <c r="F102" s="125">
        <v>1</v>
      </c>
      <c r="G102" s="130" t="s">
        <v>272</v>
      </c>
      <c r="H102" s="126"/>
      <c r="I102" s="127"/>
      <c r="J102" s="127"/>
      <c r="K102" s="114">
        <v>1</v>
      </c>
      <c r="L102" s="244"/>
      <c r="M102" s="98"/>
    </row>
    <row r="103" spans="1:13" ht="15">
      <c r="A103" s="122">
        <v>61</v>
      </c>
      <c r="B103" s="129" t="s">
        <v>230</v>
      </c>
      <c r="C103" s="129" t="s">
        <v>464</v>
      </c>
      <c r="D103" s="108">
        <v>8</v>
      </c>
      <c r="E103" s="125"/>
      <c r="F103" s="125">
        <v>1</v>
      </c>
      <c r="G103" s="130" t="s">
        <v>272</v>
      </c>
      <c r="H103" s="126"/>
      <c r="I103" s="127"/>
      <c r="J103" s="127"/>
      <c r="K103" s="114">
        <v>1</v>
      </c>
      <c r="L103" s="244"/>
      <c r="M103" s="98"/>
    </row>
    <row r="104" spans="1:13" ht="15">
      <c r="A104" s="122">
        <v>62</v>
      </c>
      <c r="B104" s="129" t="s">
        <v>230</v>
      </c>
      <c r="C104" s="129" t="s">
        <v>464</v>
      </c>
      <c r="D104" s="108">
        <v>8</v>
      </c>
      <c r="E104" s="125"/>
      <c r="F104" s="125">
        <v>1</v>
      </c>
      <c r="G104" s="130" t="s">
        <v>272</v>
      </c>
      <c r="H104" s="126"/>
      <c r="I104" s="127"/>
      <c r="J104" s="127"/>
      <c r="K104" s="114">
        <v>1</v>
      </c>
      <c r="L104" s="244"/>
      <c r="M104" s="98"/>
    </row>
    <row r="105" spans="1:13" ht="15">
      <c r="A105" s="122">
        <v>63</v>
      </c>
      <c r="B105" s="129" t="s">
        <v>230</v>
      </c>
      <c r="C105" s="129" t="s">
        <v>464</v>
      </c>
      <c r="D105" s="108">
        <v>8</v>
      </c>
      <c r="E105" s="125"/>
      <c r="F105" s="125">
        <v>1</v>
      </c>
      <c r="G105" s="130" t="s">
        <v>272</v>
      </c>
      <c r="H105" s="126"/>
      <c r="I105" s="127"/>
      <c r="J105" s="127"/>
      <c r="K105" s="114">
        <v>1</v>
      </c>
      <c r="L105" s="244"/>
      <c r="M105" s="98"/>
    </row>
    <row r="106" spans="1:13" ht="15">
      <c r="A106" s="122">
        <v>64</v>
      </c>
      <c r="B106" s="129" t="s">
        <v>230</v>
      </c>
      <c r="C106" s="129" t="s">
        <v>464</v>
      </c>
      <c r="D106" s="108">
        <v>8</v>
      </c>
      <c r="E106" s="125"/>
      <c r="F106" s="125">
        <v>1</v>
      </c>
      <c r="G106" s="130" t="s">
        <v>272</v>
      </c>
      <c r="H106" s="126"/>
      <c r="I106" s="127"/>
      <c r="J106" s="127"/>
      <c r="K106" s="114">
        <v>1</v>
      </c>
      <c r="L106" s="244"/>
      <c r="M106" s="98"/>
    </row>
    <row r="107" spans="1:13" ht="15">
      <c r="A107" s="122">
        <v>65</v>
      </c>
      <c r="B107" s="129" t="s">
        <v>230</v>
      </c>
      <c r="C107" s="129" t="s">
        <v>464</v>
      </c>
      <c r="D107" s="108">
        <v>8</v>
      </c>
      <c r="E107" s="125"/>
      <c r="F107" s="125">
        <v>1</v>
      </c>
      <c r="G107" s="130" t="s">
        <v>272</v>
      </c>
      <c r="H107" s="126"/>
      <c r="I107" s="127"/>
      <c r="J107" s="127"/>
      <c r="K107" s="114">
        <v>1</v>
      </c>
      <c r="L107" s="244"/>
      <c r="M107" s="98"/>
    </row>
    <row r="108" spans="1:13" ht="15">
      <c r="A108" s="122">
        <v>66</v>
      </c>
      <c r="B108" s="129" t="s">
        <v>230</v>
      </c>
      <c r="C108" s="129" t="s">
        <v>464</v>
      </c>
      <c r="D108" s="173">
        <v>8</v>
      </c>
      <c r="E108" s="125"/>
      <c r="F108" s="125">
        <v>1</v>
      </c>
      <c r="G108" s="130" t="s">
        <v>272</v>
      </c>
      <c r="H108" s="126"/>
      <c r="I108" s="127"/>
      <c r="J108" s="127"/>
      <c r="K108" s="114">
        <v>1</v>
      </c>
      <c r="L108" s="244"/>
      <c r="M108" s="98"/>
    </row>
    <row r="109" spans="1:13" ht="15">
      <c r="A109" s="122">
        <v>67</v>
      </c>
      <c r="B109" s="131" t="s">
        <v>319</v>
      </c>
      <c r="C109" s="131" t="s">
        <v>465</v>
      </c>
      <c r="D109" s="178">
        <v>14</v>
      </c>
      <c r="E109" s="131">
        <v>1</v>
      </c>
      <c r="F109" s="131">
        <v>1</v>
      </c>
      <c r="G109" s="130" t="s">
        <v>272</v>
      </c>
      <c r="H109" s="126"/>
      <c r="I109" s="127"/>
      <c r="J109" s="127"/>
      <c r="K109" s="114">
        <v>24</v>
      </c>
      <c r="L109" s="244" t="s">
        <v>333</v>
      </c>
      <c r="M109" s="98"/>
    </row>
    <row r="110" spans="1:13" ht="15">
      <c r="A110" s="122">
        <v>68</v>
      </c>
      <c r="B110" s="131" t="s">
        <v>319</v>
      </c>
      <c r="C110" s="132" t="s">
        <v>465</v>
      </c>
      <c r="D110" s="178">
        <v>14</v>
      </c>
      <c r="E110" s="132">
        <v>1</v>
      </c>
      <c r="F110" s="131">
        <v>1</v>
      </c>
      <c r="G110" s="130" t="s">
        <v>272</v>
      </c>
      <c r="H110" s="126"/>
      <c r="I110" s="127"/>
      <c r="J110" s="127"/>
      <c r="K110" s="114">
        <v>24</v>
      </c>
      <c r="L110" s="244"/>
      <c r="M110" s="98"/>
    </row>
    <row r="111" spans="1:13" ht="15">
      <c r="A111" s="122">
        <v>69</v>
      </c>
      <c r="B111" s="131" t="s">
        <v>319</v>
      </c>
      <c r="C111" s="131" t="s">
        <v>465</v>
      </c>
      <c r="D111" s="178">
        <v>14</v>
      </c>
      <c r="E111" s="131">
        <v>1</v>
      </c>
      <c r="F111" s="131">
        <v>1</v>
      </c>
      <c r="G111" s="130" t="s">
        <v>272</v>
      </c>
      <c r="H111" s="126"/>
      <c r="I111" s="127"/>
      <c r="J111" s="127"/>
      <c r="K111" s="114">
        <v>24</v>
      </c>
      <c r="L111" s="244"/>
      <c r="M111" s="98"/>
    </row>
    <row r="112" spans="1:13" ht="15">
      <c r="A112" s="122">
        <v>70</v>
      </c>
      <c r="B112" s="132" t="s">
        <v>319</v>
      </c>
      <c r="C112" s="132" t="s">
        <v>466</v>
      </c>
      <c r="D112" s="178">
        <v>16</v>
      </c>
      <c r="E112" s="132">
        <v>1</v>
      </c>
      <c r="F112" s="132">
        <v>1</v>
      </c>
      <c r="G112" s="130" t="s">
        <v>272</v>
      </c>
      <c r="H112" s="126"/>
      <c r="I112" s="127"/>
      <c r="J112" s="127"/>
      <c r="K112" s="114">
        <v>27</v>
      </c>
      <c r="L112" s="244"/>
      <c r="M112" s="98"/>
    </row>
    <row r="113" spans="1:13" ht="43.5">
      <c r="A113" s="116"/>
      <c r="B113" s="116"/>
      <c r="C113" s="117" t="s">
        <v>324</v>
      </c>
      <c r="D113" s="118" t="s">
        <v>320</v>
      </c>
      <c r="E113" s="118" t="s">
        <v>321</v>
      </c>
      <c r="F113" s="118" t="s">
        <v>326</v>
      </c>
      <c r="G113" s="119" t="s">
        <v>312</v>
      </c>
      <c r="H113" s="119" t="s">
        <v>325</v>
      </c>
      <c r="I113" s="120" t="s">
        <v>327</v>
      </c>
      <c r="J113" s="120" t="s">
        <v>328</v>
      </c>
      <c r="K113" s="119" t="s">
        <v>322</v>
      </c>
      <c r="L113" s="121"/>
      <c r="M113" s="239"/>
    </row>
    <row r="114" spans="1:13" ht="15" customHeight="1">
      <c r="A114" s="133">
        <v>1</v>
      </c>
      <c r="B114" s="131" t="s">
        <v>329</v>
      </c>
      <c r="C114" s="179">
        <v>0.35</v>
      </c>
      <c r="D114" s="131">
        <v>0.1</v>
      </c>
      <c r="E114" s="134">
        <v>0.4</v>
      </c>
      <c r="F114" s="131">
        <v>5</v>
      </c>
      <c r="G114" s="135">
        <v>0.5</v>
      </c>
      <c r="H114" s="136">
        <v>0.5</v>
      </c>
      <c r="I114" s="136">
        <f>(F114*G114*H114)*2</f>
        <v>2.5</v>
      </c>
      <c r="J114" s="127">
        <f>(C114*10000*0.75*E114*D114)/I114</f>
        <v>42</v>
      </c>
      <c r="K114" s="114">
        <f>(C114*10000)/((5+2.5)*J114)</f>
        <v>11.11111111111111</v>
      </c>
      <c r="L114" s="248" t="s">
        <v>330</v>
      </c>
      <c r="M114" s="239"/>
    </row>
    <row r="115" spans="1:13" ht="15" customHeight="1">
      <c r="A115" s="133">
        <v>2</v>
      </c>
      <c r="B115" s="131" t="s">
        <v>329</v>
      </c>
      <c r="C115" s="179">
        <v>0.425</v>
      </c>
      <c r="D115" s="131">
        <v>0.1</v>
      </c>
      <c r="E115" s="134">
        <v>0.4</v>
      </c>
      <c r="F115" s="131">
        <v>5</v>
      </c>
      <c r="G115" s="135">
        <v>0.5</v>
      </c>
      <c r="H115" s="136">
        <v>0.5</v>
      </c>
      <c r="I115" s="136">
        <f aca="true" t="shared" si="23" ref="I115:I119">(F115*G115*H115)*2</f>
        <v>2.5</v>
      </c>
      <c r="J115" s="127">
        <f aca="true" t="shared" si="24" ref="J115:J119">(C115*10000*0.75*E115*D115)/I115</f>
        <v>51</v>
      </c>
      <c r="K115" s="114">
        <f aca="true" t="shared" si="25" ref="K115:K118">(C115*10000)/((5+2.5)*J115)</f>
        <v>11.11111111111111</v>
      </c>
      <c r="L115" s="248"/>
      <c r="M115" s="239"/>
    </row>
    <row r="116" spans="1:13" ht="15" customHeight="1">
      <c r="A116" s="133">
        <v>3</v>
      </c>
      <c r="B116" s="131" t="s">
        <v>329</v>
      </c>
      <c r="C116" s="179">
        <v>0.35</v>
      </c>
      <c r="D116" s="131">
        <v>0.1</v>
      </c>
      <c r="E116" s="134">
        <v>0.4</v>
      </c>
      <c r="F116" s="131">
        <v>5</v>
      </c>
      <c r="G116" s="135">
        <v>0.5</v>
      </c>
      <c r="H116" s="136">
        <v>0.5</v>
      </c>
      <c r="I116" s="136">
        <f t="shared" si="23"/>
        <v>2.5</v>
      </c>
      <c r="J116" s="127">
        <f t="shared" si="24"/>
        <v>42</v>
      </c>
      <c r="K116" s="114">
        <f t="shared" si="25"/>
        <v>11.11111111111111</v>
      </c>
      <c r="L116" s="248"/>
      <c r="M116" s="239"/>
    </row>
    <row r="117" spans="1:13" ht="15" customHeight="1">
      <c r="A117" s="133">
        <v>4</v>
      </c>
      <c r="B117" s="131" t="s">
        <v>329</v>
      </c>
      <c r="C117" s="179">
        <v>0.425</v>
      </c>
      <c r="D117" s="131">
        <v>0.1</v>
      </c>
      <c r="E117" s="134">
        <v>0.4</v>
      </c>
      <c r="F117" s="131">
        <v>5</v>
      </c>
      <c r="G117" s="135">
        <v>0.5</v>
      </c>
      <c r="H117" s="136">
        <v>0.5</v>
      </c>
      <c r="I117" s="136">
        <f t="shared" si="23"/>
        <v>2.5</v>
      </c>
      <c r="J117" s="127">
        <f t="shared" si="24"/>
        <v>51</v>
      </c>
      <c r="K117" s="114">
        <f t="shared" si="25"/>
        <v>11.11111111111111</v>
      </c>
      <c r="L117" s="248"/>
      <c r="M117" s="239"/>
    </row>
    <row r="118" spans="1:13" ht="15" customHeight="1">
      <c r="A118" s="133">
        <v>5</v>
      </c>
      <c r="B118" s="131" t="s">
        <v>329</v>
      </c>
      <c r="C118" s="179">
        <v>0.56</v>
      </c>
      <c r="D118" s="131">
        <v>0.1</v>
      </c>
      <c r="E118" s="134">
        <v>0.4</v>
      </c>
      <c r="F118" s="131">
        <v>5</v>
      </c>
      <c r="G118" s="135">
        <v>0.5</v>
      </c>
      <c r="H118" s="136">
        <v>0.5</v>
      </c>
      <c r="I118" s="136">
        <f t="shared" si="23"/>
        <v>2.5</v>
      </c>
      <c r="J118" s="127">
        <f t="shared" si="24"/>
        <v>67.20000000000002</v>
      </c>
      <c r="K118" s="114">
        <f t="shared" si="25"/>
        <v>11.11111111111111</v>
      </c>
      <c r="L118" s="248"/>
      <c r="M118" s="239"/>
    </row>
    <row r="119" spans="1:13" ht="47.25" customHeight="1">
      <c r="A119" s="133">
        <v>6</v>
      </c>
      <c r="B119" s="123" t="s">
        <v>323</v>
      </c>
      <c r="C119" s="180">
        <v>0.4675</v>
      </c>
      <c r="D119" s="131">
        <v>0.1</v>
      </c>
      <c r="E119" s="134">
        <v>0.4</v>
      </c>
      <c r="F119" s="131">
        <v>5</v>
      </c>
      <c r="G119" s="135">
        <v>0.5</v>
      </c>
      <c r="H119" s="136">
        <v>0.5</v>
      </c>
      <c r="I119" s="136">
        <f t="shared" si="23"/>
        <v>2.5</v>
      </c>
      <c r="J119" s="181">
        <f t="shared" si="24"/>
        <v>56.1</v>
      </c>
      <c r="K119" s="182">
        <f aca="true" t="shared" si="26" ref="K119">(C119*10000)/((5+2.5)*J119)</f>
        <v>11.11111111111111</v>
      </c>
      <c r="L119" s="248"/>
      <c r="M119" s="239"/>
    </row>
    <row r="120" spans="1:13" ht="15">
      <c r="A120" s="125"/>
      <c r="B120" s="246" t="s">
        <v>331</v>
      </c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39"/>
    </row>
    <row r="121" spans="1:13" ht="15">
      <c r="A121" s="125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39"/>
    </row>
    <row r="122" spans="1:13" ht="15">
      <c r="A122" s="125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39"/>
    </row>
    <row r="123" spans="1:13" ht="15">
      <c r="A123" s="125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39"/>
    </row>
    <row r="124" spans="1:13" ht="15">
      <c r="A124" s="123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39"/>
    </row>
  </sheetData>
  <mergeCells count="17">
    <mergeCell ref="L43:L46"/>
    <mergeCell ref="M43:M46"/>
    <mergeCell ref="L31:L32"/>
    <mergeCell ref="B120:L124"/>
    <mergeCell ref="M120:M124"/>
    <mergeCell ref="L74:L108"/>
    <mergeCell ref="L109:L112"/>
    <mergeCell ref="M113:M119"/>
    <mergeCell ref="L114:L119"/>
    <mergeCell ref="M34:M41"/>
    <mergeCell ref="L8:L9"/>
    <mergeCell ref="M8:M9"/>
    <mergeCell ref="A1:L1"/>
    <mergeCell ref="M1:M2"/>
    <mergeCell ref="L2:L3"/>
    <mergeCell ref="L4:L7"/>
    <mergeCell ref="M4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2021-08-02T15:03:15Z</dcterms:modified>
  <cp:category/>
  <cp:version/>
  <cp:contentType/>
  <cp:contentStatus/>
</cp:coreProperties>
</file>