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65416" yWindow="65416" windowWidth="20730" windowHeight="11160" tabRatio="674" activeTab="0"/>
  </bookViews>
  <sheets>
    <sheet name="e-DPR" sheetId="1" r:id="rId1"/>
    <sheet name="NREGA Data" sheetId="6" state="hidden" r:id="rId2"/>
    <sheet name="Calculation" sheetId="5" state="hidden" r:id="rId3"/>
    <sheet name="Sheet1" sheetId="7" state="hidden" r:id="rId4"/>
  </sheets>
  <definedNames/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<sst xmlns="http://schemas.openxmlformats.org/spreadsheetml/2006/main" count="784" uniqueCount="356">
  <si>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</si>
  <si>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</si>
  <si>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</si>
  <si>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</si>
  <si>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</si>
  <si>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</si>
  <si>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</si>
  <si>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</si>
  <si>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</si>
  <si>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</si>
  <si>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</si>
  <si>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</si>
  <si>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</si>
  <si>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</si>
  <si>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</si>
  <si>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</si>
  <si>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</si>
  <si>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</si>
  <si>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</si>
  <si>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</si>
  <si>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</si>
  <si>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</si>
  <si>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</si>
  <si>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</si>
  <si>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</si>
  <si>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</si>
  <si>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</si>
  <si>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</si>
  <si>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</si>
  <si>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</si>
  <si>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</si>
  <si>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</si>
  <si>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</si>
  <si>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</si>
  <si>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</si>
  <si>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</si>
  <si>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</si>
  <si>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</si>
  <si>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</si>
  <si>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</si>
  <si>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</si>
  <si>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</si>
  <si>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</si>
  <si>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</si>
  <si>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</si>
  <si>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</si>
  <si>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</si>
  <si>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I Job Card</t>
  </si>
  <si>
    <t>Total No. of JobCards issued</t>
  </si>
  <si>
    <t>Total No. of Workers</t>
  </si>
  <si>
    <t>Total No. of Active Job Cards</t>
  </si>
  <si>
    <t>Total No. of Active Workers</t>
  </si>
  <si>
    <t>(i)SC worker against active workers[%]</t>
  </si>
  <si>
    <t>(ii)ST worker against active workers[%]</t>
  </si>
  <si>
    <t>II Progress</t>
  </si>
  <si>
    <t>FY 2020-2021</t>
  </si>
  <si>
    <t>FY 2019-2020</t>
  </si>
  <si>
    <t>FY 2018-2019</t>
  </si>
  <si>
    <t>FY 2017-2018</t>
  </si>
  <si>
    <t>FY 2016-2017</t>
  </si>
  <si>
    <t>View Graph</t>
  </si>
  <si>
    <t>Approved Labour Budget</t>
  </si>
  <si>
    <t>Persondays Generated so far</t>
  </si>
  <si>
    <t>% of Total LB</t>
  </si>
  <si>
    <t>% as per Proportionate LB</t>
  </si>
  <si>
    <t>SC persondays % as of total persondays</t>
  </si>
  <si>
    <t>ST persondays % as of total persondays</t>
  </si>
  <si>
    <t>Women Persondays out of Total (%)</t>
  </si>
  <si>
    <t>Average days of employment provided per Household</t>
  </si>
  <si>
    <t>Average Wage rate per day per person(Rs.)</t>
  </si>
  <si>
    <t>Total No of HHs completed 100 Days of Wage Employment</t>
  </si>
  <si>
    <t>Total Households Worked</t>
  </si>
  <si>
    <t>Total Individuals Worked</t>
  </si>
  <si>
    <t>Differently abled persons worked</t>
  </si>
  <si>
    <t>III Works</t>
  </si>
  <si>
    <t>Number of GPs with NIL exp</t>
  </si>
  <si>
    <t>Total No. of Works Takenup (New+Spill Over)</t>
  </si>
  <si>
    <t>Number of Ongoing Works</t>
  </si>
  <si>
    <t>Number of Completed Works</t>
  </si>
  <si>
    <t>% of NRM Expenditure(Public + Individual)</t>
  </si>
  <si>
    <t>% of Category B Works</t>
  </si>
  <si>
    <t>IV Financial Progress</t>
  </si>
  <si>
    <t>Total Exp(Rs. in Lakhs.)</t>
  </si>
  <si>
    <t>Wages(Rs. In Lakhs)</t>
  </si>
  <si>
    <t>Material and skilled Wages(Rs. In Lakhs)</t>
  </si>
  <si>
    <t>Material(%)</t>
  </si>
  <si>
    <t>Total Adm Expenditure (Rs. in Lakhs.)</t>
  </si>
  <si>
    <t>Admin Exp(%)</t>
  </si>
  <si>
    <t>Average Cost Per Day Per Person(In Rs.)</t>
  </si>
  <si>
    <t>% of Total Expenditure through EFMS</t>
  </si>
  <si>
    <t>% payments gererated within 15 days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</si>
  <si>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</si>
  <si>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</si>
  <si>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</si>
  <si>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</si>
  <si>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</si>
  <si>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</si>
  <si>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</si>
  <si>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</si>
  <si>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</si>
  <si>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</si>
  <si>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</si>
  <si>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</si>
  <si>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</si>
  <si>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</si>
  <si>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</si>
  <si>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</si>
  <si>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</si>
  <si>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</si>
  <si>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</si>
  <si>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</si>
  <si>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</si>
  <si>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</si>
  <si>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</si>
  <si>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Dimension</t>
  </si>
  <si>
    <t>Persondays Projected</t>
  </si>
  <si>
    <t xml:space="preserve">Existing  Water sources/ Structures </t>
  </si>
  <si>
    <t>Sr No.</t>
  </si>
  <si>
    <t>Individual Works:</t>
  </si>
  <si>
    <t xml:space="preserve">शामकुंवर/रामबिशेष </t>
  </si>
  <si>
    <t xml:space="preserve">बंदीराम/दयाराम </t>
  </si>
  <si>
    <t xml:space="preserve">आत्माराम </t>
  </si>
  <si>
    <t xml:space="preserve">कमितला बाई/सुकडू </t>
  </si>
  <si>
    <t xml:space="preserve">चैनबती मरकाम/रामदयाल </t>
  </si>
  <si>
    <t xml:space="preserve">रामदयाल </t>
  </si>
  <si>
    <t xml:space="preserve">सुकमन </t>
  </si>
  <si>
    <t xml:space="preserve">भागबती </t>
  </si>
  <si>
    <t xml:space="preserve">नारायण </t>
  </si>
  <si>
    <t xml:space="preserve">नारद </t>
  </si>
  <si>
    <t xml:space="preserve">गनेशिया बाई/आनंद राम सोनी </t>
  </si>
  <si>
    <t xml:space="preserve">नारायण मरकाम/मेहत्तर </t>
  </si>
  <si>
    <t xml:space="preserve">सुकलाईन/धनसिंग विश्वकर्मा </t>
  </si>
  <si>
    <t xml:space="preserve">बरमन कुलदीप/कंगलाराम </t>
  </si>
  <si>
    <t xml:space="preserve">दसरु राम यादव/मेहत्तर यादव </t>
  </si>
  <si>
    <t xml:space="preserve">रमेश सोनवानी/राजकुमार </t>
  </si>
  <si>
    <t xml:space="preserve">पीलादास मरकाम </t>
  </si>
  <si>
    <t xml:space="preserve">दयमोतीन नेताम </t>
  </si>
  <si>
    <t xml:space="preserve">अघनसिंह नेताम/तिजिया नेताम </t>
  </si>
  <si>
    <t xml:space="preserve">रामसिंह वट्टी/केशरी बाई </t>
  </si>
  <si>
    <t xml:space="preserve">प्रभुराम वट्टी/स्वयं </t>
  </si>
  <si>
    <t xml:space="preserve">लतखोरीन नेताम/छेरका </t>
  </si>
  <si>
    <t xml:space="preserve">मनराखन यादव </t>
  </si>
  <si>
    <t xml:space="preserve">मन्नूराम भास्कर/झंगन सिंह </t>
  </si>
  <si>
    <t xml:space="preserve">पुष्कर/नथेला राम यादव  </t>
  </si>
  <si>
    <t xml:space="preserve">लक्ष्मी लाल/गनेशिया </t>
  </si>
  <si>
    <t xml:space="preserve">नोहर सिंह </t>
  </si>
  <si>
    <t xml:space="preserve">राजकुमार/सोनूराम </t>
  </si>
  <si>
    <t xml:space="preserve">राम/हलाल राम </t>
  </si>
  <si>
    <t xml:space="preserve">पांचोबाई/सखाराम </t>
  </si>
  <si>
    <t xml:space="preserve">झाड़ूराम/लादूराम </t>
  </si>
  <si>
    <t xml:space="preserve">नोहरसिंह/मसिया </t>
  </si>
  <si>
    <t xml:space="preserve">फूलसिंह/हीरासिंह </t>
  </si>
  <si>
    <t xml:space="preserve">उदेराम </t>
  </si>
  <si>
    <t>लक्ष्मण</t>
  </si>
  <si>
    <t xml:space="preserve">पिलाराम/रामभरोष </t>
  </si>
  <si>
    <t xml:space="preserve">धनीराम </t>
  </si>
  <si>
    <t xml:space="preserve"> चमरसिंह /सुरेखा नेताम </t>
  </si>
  <si>
    <t xml:space="preserve">रामनाथ/रमतुला वट्टी </t>
  </si>
  <si>
    <t xml:space="preserve">नन्दकुमार </t>
  </si>
  <si>
    <t xml:space="preserve">चमरसिंह/सगन बाई </t>
  </si>
  <si>
    <t xml:space="preserve">जयलाल नेताम/अघनबाई </t>
  </si>
  <si>
    <t xml:space="preserve">सुकबाई यादव/स्वयं </t>
  </si>
  <si>
    <t xml:space="preserve">रामजी/मानकी वट्टी </t>
  </si>
  <si>
    <t xml:space="preserve">नवल सिंह </t>
  </si>
  <si>
    <t xml:space="preserve">नवल यादव/दल्ली यादव </t>
  </si>
  <si>
    <t xml:space="preserve">दुर्जन यादव/दिनदयाल </t>
  </si>
  <si>
    <t xml:space="preserve">धनेश यादव/धर्मिन </t>
  </si>
  <si>
    <t xml:space="preserve">गुहाराम यादव/अहिल्या </t>
  </si>
  <si>
    <t xml:space="preserve">छन्नू राम/उषा बाई </t>
  </si>
  <si>
    <t>लालसाय मंडावी</t>
  </si>
  <si>
    <t xml:space="preserve">लक्ष्मीनाथ नेताम/बैजनतीन </t>
  </si>
  <si>
    <t xml:space="preserve">रामबती/सुकलाल </t>
  </si>
  <si>
    <t xml:space="preserve">शांति बाई/रामसिंग </t>
  </si>
  <si>
    <t xml:space="preserve">बिन्देसिंह/रोहीदास </t>
  </si>
  <si>
    <t xml:space="preserve">अमरोबाई/रामजी </t>
  </si>
  <si>
    <t xml:space="preserve">जयराम/रामचंद </t>
  </si>
  <si>
    <t xml:space="preserve">सन्तुराम मंडावी/सवित्री </t>
  </si>
  <si>
    <t xml:space="preserve">आनंदराम नेताम/दुखिया </t>
  </si>
  <si>
    <t xml:space="preserve">दुखिया नेताम </t>
  </si>
  <si>
    <t xml:space="preserve">संग्राम/रामसिंह </t>
  </si>
  <si>
    <t xml:space="preserve">कनसी/सैदर </t>
  </si>
  <si>
    <t xml:space="preserve">किसनू/जोहन </t>
  </si>
  <si>
    <t>कौशिल्या/दीपल</t>
  </si>
  <si>
    <t xml:space="preserve">प्रवीण मरकाम/रामचंद </t>
  </si>
  <si>
    <t xml:space="preserve">Farm  Pond </t>
  </si>
  <si>
    <t>23X23X3</t>
  </si>
  <si>
    <t>30X30X3</t>
  </si>
  <si>
    <t>40X40X3</t>
  </si>
  <si>
    <t>30X23X3</t>
  </si>
  <si>
    <t>Land levelling</t>
  </si>
  <si>
    <t xml:space="preserve">रूपनाथ मरकाम/परमिला मरकाम </t>
  </si>
  <si>
    <t xml:space="preserve">राजाराम मरकाम/चंद्रिका मरकाम </t>
  </si>
  <si>
    <t xml:space="preserve">अनीत मरकाम/बृजबती </t>
  </si>
  <si>
    <t xml:space="preserve">नीलम कुमार/सगारो बाई </t>
  </si>
  <si>
    <t xml:space="preserve">रूपराय मरकाम/रेमा मरकाम </t>
  </si>
  <si>
    <t xml:space="preserve">मोहनराम वट्टी/भवनतीन वट्टी </t>
  </si>
  <si>
    <t xml:space="preserve">सगनी/देवराज मरकाम </t>
  </si>
  <si>
    <t xml:space="preserve">अमरसिंह/परमिला </t>
  </si>
  <si>
    <t xml:space="preserve">श्री राम/दयाबती </t>
  </si>
  <si>
    <t xml:space="preserve">विष्णुराम मंडावी/कुंवरबाई </t>
  </si>
  <si>
    <t xml:space="preserve">संगीता/राम नेताम </t>
  </si>
  <si>
    <t xml:space="preserve">राजूराम/रामसिंग </t>
  </si>
  <si>
    <t xml:space="preserve">सिरमो/छेदीलाल </t>
  </si>
  <si>
    <t xml:space="preserve">लक्ष्मीनाथ/बैजन्तीन </t>
  </si>
  <si>
    <t>Plantation</t>
  </si>
  <si>
    <t xml:space="preserve">नारद/जयलाल </t>
  </si>
  <si>
    <t xml:space="preserve">निर्मला/भारत </t>
  </si>
  <si>
    <t xml:space="preserve">दशोबाई </t>
  </si>
  <si>
    <t xml:space="preserve">नरेश </t>
  </si>
  <si>
    <t xml:space="preserve">माखन यादव/तिभू </t>
  </si>
  <si>
    <t xml:space="preserve">तीजऊ राम यादव/बिसऊराम </t>
  </si>
  <si>
    <t xml:space="preserve">रामबाई सोनवानी/तुलीया राम सोनवानी </t>
  </si>
  <si>
    <t>भगवान सिंह मरकाम/</t>
  </si>
  <si>
    <t xml:space="preserve">केशव मरकाम/बिराजो मरकाम </t>
  </si>
  <si>
    <t xml:space="preserve">शिवनारायण यादव/रजमन </t>
  </si>
  <si>
    <t xml:space="preserve">श्याम लाल यादव/लतखोर </t>
  </si>
  <si>
    <t xml:space="preserve">मोती राम सोनी/मोहन लाल </t>
  </si>
  <si>
    <t xml:space="preserve">अर्जुन/दीनदयाल </t>
  </si>
  <si>
    <t xml:space="preserve">छन्नू राम </t>
  </si>
  <si>
    <t xml:space="preserve">माखन यादव/तीजू यादव </t>
  </si>
  <si>
    <t xml:space="preserve">तुलसी/सुकलाल </t>
  </si>
  <si>
    <t xml:space="preserve">कांशीराम/सैदर </t>
  </si>
  <si>
    <t xml:space="preserve">किसून/जोहन </t>
  </si>
  <si>
    <t xml:space="preserve">कौश्लिया/दीपल </t>
  </si>
  <si>
    <t>Dug Well</t>
  </si>
  <si>
    <t xml:space="preserve">संगीता/श्रीराम </t>
  </si>
  <si>
    <t xml:space="preserve">श्यामलाल/मेहेरसिंह </t>
  </si>
  <si>
    <t xml:space="preserve">Farm bonding </t>
  </si>
  <si>
    <t xml:space="preserve">Desilting </t>
  </si>
  <si>
    <t>Desilting</t>
  </si>
  <si>
    <t>LBS</t>
  </si>
  <si>
    <t>common Land</t>
  </si>
  <si>
    <t xml:space="preserve">5 X5 X1 </t>
  </si>
  <si>
    <t>CheckDam</t>
  </si>
  <si>
    <t>Checkdam</t>
  </si>
  <si>
    <t>3rd Order Nala</t>
  </si>
  <si>
    <t>45X45X3</t>
  </si>
  <si>
    <t>45X45X4</t>
  </si>
  <si>
    <t xml:space="preserve">7X7 </t>
  </si>
  <si>
    <t xml:space="preserve">Water Resourse Planned  ( Ha M) </t>
  </si>
  <si>
    <t xml:space="preserve">% of Water requirment fulfilled though MWS </t>
  </si>
  <si>
    <t xml:space="preserve">L ength </t>
  </si>
  <si>
    <t xml:space="preserve">Bredth </t>
  </si>
  <si>
    <t xml:space="preserve">Depth </t>
  </si>
  <si>
    <t xml:space="preserve">Sl No </t>
  </si>
  <si>
    <t xml:space="preserve">Type of Structure </t>
  </si>
  <si>
    <t xml:space="preserve">Benificiary Name </t>
  </si>
  <si>
    <t xml:space="preserve">Area Treated </t>
  </si>
  <si>
    <t>15X 25 X1</t>
  </si>
  <si>
    <t>25X 40X1.5</t>
  </si>
  <si>
    <t>25X 40X1.6</t>
  </si>
  <si>
    <t xml:space="preserve">Total </t>
  </si>
  <si>
    <t>State : CHHATTISGARH District : KANKER Block : NARHARPUR Panchayat : Baspattar</t>
  </si>
  <si>
    <t>As on 10-06-2020</t>
  </si>
  <si>
    <t>Earthwork Calculation</t>
  </si>
  <si>
    <t>Step</t>
  </si>
  <si>
    <t>Length m</t>
  </si>
  <si>
    <t>Width m</t>
  </si>
  <si>
    <t>Depth m</t>
  </si>
  <si>
    <t>Volume m3</t>
  </si>
  <si>
    <t>Hard soil depth</t>
  </si>
  <si>
    <t>Step 1</t>
  </si>
  <si>
    <t>Step 2</t>
  </si>
  <si>
    <t>Step 3</t>
  </si>
  <si>
    <t>Step 4</t>
  </si>
  <si>
    <t>Step 5</t>
  </si>
  <si>
    <t>Step 6</t>
  </si>
  <si>
    <t>Step 7</t>
  </si>
  <si>
    <t>Step 8</t>
  </si>
  <si>
    <t>Step 9</t>
  </si>
  <si>
    <t>Step 10</t>
  </si>
  <si>
    <t>Total Earthwork in Cum</t>
  </si>
  <si>
    <t>Minimum required catchment area</t>
  </si>
  <si>
    <t xml:space="preserve">Actual measurement </t>
  </si>
  <si>
    <t xml:space="preserve">as per Field data </t>
  </si>
  <si>
    <t>Time of refills X (Submergence area* d/3)</t>
  </si>
  <si>
    <t xml:space="preserve">Command area as per actual field data  
(Minimum command area 
</t>
  </si>
  <si>
    <t>Tentative treated area calculation</t>
  </si>
  <si>
    <t>capacity/ volume 
(In Cum)</t>
  </si>
  <si>
    <t>in m</t>
  </si>
  <si>
    <t>In Cum</t>
  </si>
  <si>
    <t>in Ha</t>
  </si>
  <si>
    <t>In Ha</t>
  </si>
  <si>
    <t>Command area (Irrigated Area )</t>
  </si>
  <si>
    <t>Dimenssion</t>
  </si>
  <si>
    <t>in decimal</t>
  </si>
  <si>
    <t>days</t>
  </si>
  <si>
    <t>Lakh Rs.</t>
  </si>
  <si>
    <t xml:space="preserve">Estimated labour cost </t>
  </si>
  <si>
    <t>Income Enhancement (INR 50,000 per annum as additional income)</t>
  </si>
  <si>
    <t xml:space="preserve">Name of the Beneficiary </t>
  </si>
  <si>
    <t>Length (m)</t>
  </si>
  <si>
    <t>Width  (m)</t>
  </si>
  <si>
    <t>Depth (m)</t>
  </si>
  <si>
    <t>Surguja</t>
  </si>
  <si>
    <t>Sandy loam</t>
  </si>
  <si>
    <t>9 Nos</t>
  </si>
  <si>
    <t xml:space="preserve">Lat. </t>
  </si>
  <si>
    <t>Long.</t>
  </si>
  <si>
    <t>23°14´52˝</t>
  </si>
  <si>
    <t>83°27´35˝</t>
  </si>
  <si>
    <t>4G2D6q5, 4G2D6q6, 4G2D6q8</t>
  </si>
  <si>
    <t>Batauli</t>
  </si>
  <si>
    <t xml:space="preserve">Considering 50%  Water  requirement will be met by Rainfall </t>
  </si>
  <si>
    <t xml:space="preserve">Community Work </t>
  </si>
  <si>
    <t>Gully plug</t>
  </si>
  <si>
    <t>SCT</t>
  </si>
  <si>
    <t>Gabion</t>
  </si>
  <si>
    <t>2rd Order Nala</t>
  </si>
  <si>
    <t>e-DPR of Sarmana GP,  Block  Batauli ,  District- Surguja, Chhattisgarh</t>
  </si>
  <si>
    <t>Sarmana</t>
  </si>
  <si>
    <t>5-9%</t>
  </si>
  <si>
    <t>Khara nala</t>
  </si>
  <si>
    <t>14Nos</t>
  </si>
  <si>
    <t>17 Nos</t>
  </si>
  <si>
    <t>efj;e firk jkes'oj</t>
  </si>
  <si>
    <t>,rok jke firk lqanjk</t>
  </si>
  <si>
    <t>yqjbZ firk cM+stxuw</t>
  </si>
  <si>
    <t>tqxyk firk cq/kw</t>
  </si>
  <si>
    <t>j?kq firk cq/kw</t>
  </si>
  <si>
    <t>ds'oj vk- ysM+s</t>
  </si>
  <si>
    <t>gjhjke oxSjgk vk- jkeo`{k</t>
  </si>
  <si>
    <t>lQhe vk- dsUnk</t>
  </si>
  <si>
    <t>lqHkk"k vk- /khjks mQZ eksgj</t>
  </si>
  <si>
    <t>iznhi vk- fo'oukFk</t>
  </si>
  <si>
    <t>ekxzsM vk- cq/kuk</t>
  </si>
  <si>
    <t>jhcu vk- txlk;</t>
  </si>
  <si>
    <t xml:space="preserve"> /kus'oj vk- yYyw</t>
  </si>
  <si>
    <t>jkelk; vk- eNjh</t>
  </si>
  <si>
    <t>fojsUnz flag vk- ';kelqUnj</t>
  </si>
  <si>
    <t>ohjflag vk- fnylk;</t>
  </si>
  <si>
    <t>bfy;kl vk- jkew</t>
  </si>
  <si>
    <t>egs'oj vk- jksugk</t>
  </si>
  <si>
    <t>ckys'oj vk- xt:</t>
  </si>
  <si>
    <t>Jhefr luefr ckbZ ifr fnylk;</t>
  </si>
  <si>
    <t>iq:"kksRre flag@jkenso</t>
  </si>
  <si>
    <t>lqjsUnz@f'kodqekj</t>
  </si>
  <si>
    <t>ccyw@Hkqtcy</t>
  </si>
  <si>
    <t>[kh:@?kfl;k</t>
  </si>
  <si>
    <t>es?kukFk vk0 cM+s txuq</t>
  </si>
  <si>
    <t>lnjke vk0 lksugj</t>
  </si>
  <si>
    <t>egsUnz vk- cq&lt;+m</t>
  </si>
  <si>
    <t>dsoy vk-yks/kjk</t>
  </si>
  <si>
    <t>lksek:jke vk-cks/ku</t>
  </si>
  <si>
    <t>dksVkyw vk-eax:</t>
  </si>
  <si>
    <t>jkeizrki vk-dfynaj</t>
  </si>
  <si>
    <t>calar vk-lq[kukFk</t>
  </si>
  <si>
    <t>ckys'oj vk-xt:i</t>
  </si>
  <si>
    <t>vk'kk jke vk-egs'oj</t>
  </si>
  <si>
    <t>foUnkorh vk-eu/kkrk</t>
  </si>
  <si>
    <t>Nsjrs jke vk-/kje</t>
  </si>
  <si>
    <t>lq/ku vk-j?kq</t>
  </si>
  <si>
    <t>lksekjlk; vk-txjukFk</t>
  </si>
  <si>
    <t>lfu;kjks vk-jkefoykl</t>
  </si>
  <si>
    <t>,rok vk-lqUnjk</t>
  </si>
  <si>
    <t>rstjke vk-f'kockyd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</si>
</sst>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rgb="FF003399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b/>
      <sz val="11"/>
      <color rgb="FF0000FF"/>
      <name val="Arial"/>
      <family val="2"/>
    </font>
    <font>
      <b/>
      <sz val="14"/>
      <color theme="8" tint="-0.4999699890613556"/>
      <name val="Arial"/>
      <family val="2"/>
    </font>
    <font>
      <sz val="11"/>
      <color rgb="FF0000FF"/>
      <name val="Arial"/>
      <family val="2"/>
    </font>
    <font>
      <b/>
      <sz val="8"/>
      <color rgb="FF003399"/>
      <name val="Verdana"/>
      <family val="2"/>
    </font>
    <font>
      <b/>
      <sz val="8"/>
      <color rgb="FF000066"/>
      <name val="Verdana"/>
      <family val="2"/>
    </font>
    <font>
      <sz val="8"/>
      <color rgb="FF003399"/>
      <name val="Verdana"/>
      <family val="2"/>
    </font>
    <font>
      <sz val="8"/>
      <color rgb="FF000066"/>
      <name val="Verdana"/>
      <family val="2"/>
    </font>
    <font>
      <b/>
      <sz val="7"/>
      <color rgb="FF003399"/>
      <name val="Verdana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Arial"/>
      <family val="2"/>
    </font>
    <font>
      <b/>
      <sz val="14"/>
      <color theme="1"/>
      <name val="Arial"/>
      <family val="2"/>
    </font>
    <font>
      <sz val="11"/>
      <color theme="1"/>
      <name val="Kruti Dev 010"/>
      <family val="2"/>
    </font>
    <font>
      <b/>
      <sz val="11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9B6A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</fills>
  <borders count="41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/>
      <bottom style="hair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/>
    <xf numFmtId="0" fontId="4" fillId="2" borderId="0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Border="1"/>
    <xf numFmtId="0" fontId="4" fillId="2" borderId="2" xfId="0" applyFont="1" applyFill="1" applyBorder="1"/>
    <xf numFmtId="0" fontId="4" fillId="2" borderId="1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4" fillId="2" borderId="5" xfId="0" applyFont="1" applyFill="1" applyBorder="1"/>
    <xf numFmtId="0" fontId="4" fillId="2" borderId="6" xfId="0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3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8" xfId="0" applyFont="1" applyFill="1" applyBorder="1"/>
    <xf numFmtId="0" fontId="4" fillId="2" borderId="7" xfId="0" applyFont="1" applyFill="1" applyBorder="1"/>
    <xf numFmtId="0" fontId="4" fillId="2" borderId="9" xfId="0" applyFont="1" applyFill="1" applyBorder="1" applyAlignment="1">
      <alignment horizontal="left" vertical="top" wrapText="1"/>
    </xf>
    <xf numFmtId="0" fontId="4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7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7" xfId="0" applyFont="1" applyFill="1" applyBorder="1"/>
    <xf numFmtId="0" fontId="7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11" xfId="0" applyFont="1" applyFill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9" fontId="4" fillId="2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7" fillId="2" borderId="7" xfId="0" applyFont="1" applyFill="1" applyBorder="1" applyAlignment="1">
      <alignment vertical="top" wrapText="1"/>
    </xf>
    <xf numFmtId="0" fontId="6" fillId="2" borderId="12" xfId="0" applyFont="1" applyFill="1" applyBorder="1"/>
    <xf numFmtId="0" fontId="0" fillId="2" borderId="6" xfId="0" applyFill="1" applyBorder="1"/>
    <xf numFmtId="2" fontId="0" fillId="2" borderId="6" xfId="0" applyNumberFormat="1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3" fillId="2" borderId="7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 wrapText="1"/>
    </xf>
    <xf numFmtId="2" fontId="4" fillId="2" borderId="4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/>
    <xf numFmtId="0" fontId="6" fillId="2" borderId="0" xfId="0" applyFont="1" applyFill="1" applyBorder="1"/>
    <xf numFmtId="0" fontId="12" fillId="2" borderId="0" xfId="0" applyFont="1" applyFill="1" applyBorder="1"/>
    <xf numFmtId="0" fontId="12" fillId="2" borderId="0" xfId="0" applyFont="1" applyFill="1" applyBorder="1" applyAlignment="1">
      <alignment horizontal="left" vertical="top" wrapText="1"/>
    </xf>
    <xf numFmtId="0" fontId="12" fillId="2" borderId="4" xfId="0" applyFont="1" applyFill="1" applyBorder="1"/>
    <xf numFmtId="0" fontId="12" fillId="2" borderId="4" xfId="0" applyFont="1" applyFill="1" applyBorder="1" applyAlignment="1">
      <alignment horizontal="left" vertical="top" wrapText="1"/>
    </xf>
    <xf numFmtId="0" fontId="0" fillId="0" borderId="13" xfId="0" applyBorder="1"/>
    <xf numFmtId="2" fontId="0" fillId="0" borderId="13" xfId="0" applyNumberFormat="1" applyBorder="1"/>
    <xf numFmtId="0" fontId="4" fillId="3" borderId="13" xfId="0" applyFont="1" applyFill="1" applyBorder="1" applyAlignment="1">
      <alignment horizontal="left" vertical="top" wrapText="1"/>
    </xf>
    <xf numFmtId="0" fontId="0" fillId="3" borderId="13" xfId="0" applyFill="1" applyBorder="1"/>
    <xf numFmtId="0" fontId="0" fillId="3" borderId="13" xfId="0" applyFill="1" applyBorder="1" applyAlignment="1">
      <alignment horizontal="left" vertical="top"/>
    </xf>
    <xf numFmtId="0" fontId="9" fillId="3" borderId="13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/>
    </xf>
    <xf numFmtId="0" fontId="4" fillId="3" borderId="13" xfId="0" applyFont="1" applyFill="1" applyBorder="1"/>
    <xf numFmtId="0" fontId="4" fillId="3" borderId="13" xfId="0" applyFont="1" applyFill="1" applyBorder="1" applyAlignment="1">
      <alignment horizontal="left"/>
    </xf>
    <xf numFmtId="0" fontId="0" fillId="0" borderId="14" xfId="0" applyBorder="1"/>
    <xf numFmtId="0" fontId="16" fillId="4" borderId="13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17" fillId="5" borderId="13" xfId="0" applyFont="1" applyFill="1" applyBorder="1" applyAlignment="1">
      <alignment horizontal="left" vertical="center" wrapText="1"/>
    </xf>
    <xf numFmtId="0" fontId="13" fillId="5" borderId="13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right" vertical="center" wrapText="1"/>
    </xf>
    <xf numFmtId="0" fontId="15" fillId="4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9" fontId="12" fillId="2" borderId="4" xfId="15" applyFont="1" applyFill="1" applyBorder="1" applyAlignment="1">
      <alignment horizontal="left" vertical="center" wrapText="1"/>
    </xf>
    <xf numFmtId="2" fontId="8" fillId="2" borderId="0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2" fontId="0" fillId="6" borderId="14" xfId="0" applyNumberFormat="1" applyFill="1" applyBorder="1"/>
    <xf numFmtId="0" fontId="0" fillId="7" borderId="13" xfId="0" applyFill="1" applyBorder="1"/>
    <xf numFmtId="0" fontId="18" fillId="0" borderId="13" xfId="0" applyFont="1" applyBorder="1" applyAlignment="1">
      <alignment wrapText="1"/>
    </xf>
    <xf numFmtId="0" fontId="18" fillId="8" borderId="13" xfId="0" applyFont="1" applyFill="1" applyBorder="1" applyAlignment="1">
      <alignment wrapText="1"/>
    </xf>
    <xf numFmtId="0" fontId="0" fillId="3" borderId="13" xfId="0" applyFill="1" applyBorder="1" applyAlignment="1">
      <alignment/>
    </xf>
    <xf numFmtId="0" fontId="4" fillId="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8" fillId="8" borderId="13" xfId="0" applyFont="1" applyFill="1" applyBorder="1" applyAlignment="1">
      <alignment/>
    </xf>
    <xf numFmtId="2" fontId="0" fillId="2" borderId="13" xfId="0" applyNumberFormat="1" applyFill="1" applyBorder="1"/>
    <xf numFmtId="2" fontId="0" fillId="7" borderId="0" xfId="0" applyNumberFormat="1" applyFill="1"/>
    <xf numFmtId="0" fontId="0" fillId="0" borderId="13" xfId="0" applyBorder="1" applyAlignment="1">
      <alignment wrapText="1"/>
    </xf>
    <xf numFmtId="2" fontId="12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/>
    </xf>
    <xf numFmtId="2" fontId="0" fillId="7" borderId="13" xfId="0" applyNumberFormat="1" applyFill="1" applyBorder="1"/>
    <xf numFmtId="0" fontId="3" fillId="0" borderId="0" xfId="0" applyFont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21" fillId="2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0" fillId="2" borderId="6" xfId="0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22" fillId="2" borderId="6" xfId="0" applyFont="1" applyFill="1" applyBorder="1" applyAlignment="1">
      <alignment horizontal="left" vertical="top" wrapText="1"/>
    </xf>
    <xf numFmtId="0" fontId="4" fillId="2" borderId="17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horizontal="center" vertical="center" wrapText="1"/>
    </xf>
    <xf numFmtId="2" fontId="0" fillId="2" borderId="18" xfId="0" applyNumberFormat="1" applyFill="1" applyBorder="1"/>
    <xf numFmtId="0" fontId="0" fillId="2" borderId="18" xfId="0" applyFill="1" applyBorder="1"/>
    <xf numFmtId="2" fontId="4" fillId="2" borderId="18" xfId="0" applyNumberFormat="1" applyFont="1" applyFill="1" applyBorder="1" applyAlignment="1">
      <alignment horizontal="left" vertical="top" wrapText="1"/>
    </xf>
    <xf numFmtId="0" fontId="0" fillId="2" borderId="18" xfId="0" applyFill="1" applyBorder="1" applyAlignment="1">
      <alignment horizontal="center" vertical="center"/>
    </xf>
    <xf numFmtId="0" fontId="0" fillId="2" borderId="6" xfId="0" applyFill="1" applyBorder="1" applyAlignment="1">
      <alignment horizontal="left" vertical="top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0" fontId="11" fillId="2" borderId="21" xfId="0" applyFont="1" applyFill="1" applyBorder="1" applyAlignment="1">
      <alignment horizontal="center"/>
    </xf>
    <xf numFmtId="0" fontId="11" fillId="2" borderId="22" xfId="0" applyFont="1" applyFill="1" applyBorder="1" applyAlignment="1">
      <alignment horizontal="center"/>
    </xf>
    <xf numFmtId="0" fontId="11" fillId="2" borderId="2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20" fillId="2" borderId="19" xfId="0" applyFont="1" applyFill="1" applyBorder="1" applyAlignment="1">
      <alignment horizontal="left" vertical="top" wrapText="1"/>
    </xf>
    <xf numFmtId="0" fontId="20" fillId="2" borderId="20" xfId="0" applyFont="1" applyFill="1" applyBorder="1" applyAlignment="1">
      <alignment horizontal="left" vertical="top" wrapText="1"/>
    </xf>
    <xf numFmtId="0" fontId="20" fillId="2" borderId="24" xfId="0" applyFont="1" applyFill="1" applyBorder="1" applyAlignment="1">
      <alignment horizontal="left" vertical="top" wrapText="1"/>
    </xf>
    <xf numFmtId="0" fontId="3" fillId="2" borderId="9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6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3" fillId="2" borderId="2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center" wrapText="1"/>
    </xf>
    <xf numFmtId="0" fontId="3" fillId="2" borderId="28" xfId="0" applyFont="1" applyFill="1" applyBorder="1" applyAlignment="1">
      <alignment horizontal="center" wrapText="1"/>
    </xf>
    <xf numFmtId="0" fontId="3" fillId="2" borderId="29" xfId="0" applyFont="1" applyFill="1" applyBorder="1" applyAlignment="1">
      <alignment horizontal="center" wrapText="1"/>
    </xf>
    <xf numFmtId="0" fontId="3" fillId="2" borderId="30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2" borderId="31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2" borderId="32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21" fillId="2" borderId="33" xfId="0" applyFont="1" applyFill="1" applyBorder="1" applyAlignment="1">
      <alignment horizontal="center" vertical="center" wrapText="1"/>
    </xf>
    <xf numFmtId="0" fontId="21" fillId="2" borderId="34" xfId="0" applyFont="1" applyFill="1" applyBorder="1" applyAlignment="1">
      <alignment horizontal="center" vertical="center" wrapText="1"/>
    </xf>
    <xf numFmtId="0" fontId="21" fillId="2" borderId="3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15" fillId="4" borderId="13" xfId="0" applyFont="1" applyFill="1" applyBorder="1" applyAlignment="1">
      <alignment horizontal="right" vertical="center" wrapText="1"/>
    </xf>
    <xf numFmtId="0" fontId="14" fillId="5" borderId="13" xfId="0" applyFont="1" applyFill="1" applyBorder="1" applyAlignment="1">
      <alignment horizontal="left" vertical="center" wrapText="1"/>
    </xf>
    <xf numFmtId="0" fontId="2" fillId="5" borderId="13" xfId="0" applyFont="1" applyFill="1" applyBorder="1" applyAlignment="1">
      <alignment horizontal="center" vertical="center" wrapText="1"/>
    </xf>
    <xf numFmtId="3" fontId="15" fillId="4" borderId="13" xfId="0" applyNumberFormat="1" applyFont="1" applyFill="1" applyBorder="1" applyAlignment="1">
      <alignment horizontal="right" vertical="center" wrapText="1"/>
    </xf>
    <xf numFmtId="0" fontId="18" fillId="7" borderId="36" xfId="0" applyFont="1" applyFill="1" applyBorder="1" applyAlignment="1">
      <alignment horizontal="center" wrapText="1"/>
    </xf>
    <xf numFmtId="0" fontId="18" fillId="7" borderId="37" xfId="0" applyFont="1" applyFill="1" applyBorder="1" applyAlignment="1">
      <alignment horizontal="center" wrapText="1"/>
    </xf>
    <xf numFmtId="0" fontId="18" fillId="7" borderId="14" xfId="0" applyFont="1" applyFill="1" applyBorder="1" applyAlignment="1">
      <alignment horizontal="center" wrapText="1"/>
    </xf>
    <xf numFmtId="0" fontId="19" fillId="7" borderId="38" xfId="0" applyFont="1" applyFill="1" applyBorder="1" applyAlignment="1">
      <alignment horizontal="center"/>
    </xf>
    <xf numFmtId="0" fontId="19" fillId="7" borderId="39" xfId="0" applyFont="1" applyFill="1" applyBorder="1" applyAlignment="1">
      <alignment horizontal="center"/>
    </xf>
    <xf numFmtId="0" fontId="19" fillId="7" borderId="40" xfId="0" applyFont="1" applyFill="1" applyBorder="1" applyAlignment="1">
      <alignment horizontal="center"/>
    </xf>
    <xf numFmtId="0" fontId="22" fillId="2" borderId="6" xfId="0" applyFont="1" applyFill="1" applyBorder="1" applyAlignment="1">
      <alignment vertical="top"/>
    </xf>
    <xf numFmtId="0" fontId="22" fillId="2" borderId="6" xfId="0" applyFont="1" applyFill="1" applyBorder="1"/>
    <xf numFmtId="0" fontId="23" fillId="2" borderId="20" xfId="0" applyFont="1" applyFill="1" applyBorder="1" applyAlignment="1">
      <alignment/>
    </xf>
    <xf numFmtId="0" fontId="23" fillId="2" borderId="24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3" Type="http://schemas.openxmlformats.org/officeDocument/2006/relationships/hyperlink" Target="http://mnregaweb4.nic.in/netnrega/rptCounter.aspx?Colname=%25%20of%20Total%20LB&amp;Cfin_year=2020-2021&amp;Vc=0&amp;1pfin_year=2019-2020&amp;V1=0&amp;2pfin_year=2018-2019&amp;V2=0&amp;3pfin_year=2017-2018&amp;V3=0&amp;4pfin_year=2016-2017&amp;V4=0" TargetMode="External" /><Relationship Id="rId4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5" Type="http://schemas.openxmlformats.org/officeDocument/2006/relationships/hyperlink" Target="http://mnregaweb4.nic.in/netnrega/rptCounter.aspx?Colname=SC%20persondays%20%25%20as%20of%20total%20persondays&amp;Cfin_year=2020-2021&amp;Vc=1.66&amp;1pfin_year=2019-2020&amp;V1=1.37&amp;2pfin_year=2018-2019&amp;V2=1.13&amp;3pfin_year=2017-2018&amp;V3=0.89&amp;4pfin_year=2016-2017&amp;V4=1.1" TargetMode="External" /><Relationship Id="rId6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7" Type="http://schemas.openxmlformats.org/officeDocument/2006/relationships/hyperlink" Target="http://mnregaweb4.nic.in/netnrega/rptCounter.aspx?Colname=ST%20persondays%20%25%20as%20of%20total%20persondays&amp;Cfin_year=2020-2021&amp;Vc=54.1&amp;1pfin_year=2019-2020&amp;V1=50.59&amp;2pfin_year=2018-2019&amp;V2=53.89&amp;3pfin_year=2017-2018&amp;V3=51.82&amp;4pfin_year=2016-2017&amp;V4=44.81" TargetMode="External" /><Relationship Id="rId8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9" Type="http://schemas.openxmlformats.org/officeDocument/2006/relationships/hyperlink" Target="http://mnregaweb4.nic.in/netnrega/rptCounter.aspx?Colname=Women%20Persondays%20out%20of%20Total%20(%25)%20&amp;Cfin_year=2020-2021&amp;Vc=47.74&amp;1pfin_year=2019-2020&amp;V1=48.15&amp;2pfin_year=2018-2019&amp;V2=47.82&amp;3pfin_year=2017-2018&amp;V3=51.61&amp;4pfin_year=2016-2017&amp;V4=51.3" TargetMode="External" /><Relationship Id="rId10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1" Type="http://schemas.openxmlformats.org/officeDocument/2006/relationships/hyperlink" Target="http://mnregaweb4.nic.in/netnrega/rptCounter.aspx?Colname=Average%20days%20of%20employment%20provided%20per%20Household%20&amp;Cfin_year=2020-2021&amp;Vc=42.49&amp;1pfin_year=2019-2020&amp;V1=133.06&amp;2pfin_year=2018-2019&amp;V2=115.19&amp;3pfin_year=2017-2018&amp;V3=124.18&amp;4pfin_year=2016-2017&amp;V4=57.25" TargetMode="External" /><Relationship Id="rId12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3" Type="http://schemas.openxmlformats.org/officeDocument/2006/relationships/hyperlink" Target="http://mnregaweb4.nic.in/netnrega/rptCounter.aspx?Colname=Average%20Wage%20rate%20per%20day%20per%20person(Rs.)&amp;Cfin_year=2020-2021&amp;Vc=189.85&amp;1pfin_year=2019-2020&amp;V1=175.93&amp;2pfin_year=2018-2019&amp;V2=174&amp;3pfin_year=2017-2018&amp;V3=172&amp;4pfin_year=2016-2017&amp;V4=167" TargetMode="External" /><Relationship Id="rId14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5" Type="http://schemas.openxmlformats.org/officeDocument/2006/relationships/hyperlink" Target="http://mnregaweb4.nic.in/netnrega/rptCounter.aspx?Colname=Total%20No%20of%20HHs%20completed%20100%20Days%20of%20Wage%20Employment&amp;Cfin_year=2020-2021&amp;Vc=0&amp;1pfin_year=2019-2020&amp;V1=233&amp;2pfin_year=2018-2019&amp;V2=204&amp;3pfin_year=2017-2018&amp;V3=198&amp;4pfin_year=2016-2017&amp;V4=23" TargetMode="External" /><Relationship Id="rId16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7" Type="http://schemas.openxmlformats.org/officeDocument/2006/relationships/hyperlink" Target="http://mnregaweb4.nic.in/netnrega/rptCounter.aspx?Colname=Differently%20abled%20persons%20worked&amp;Cfin_year=2020-2021&amp;Vc=1&amp;1pfin_year=2019-2020&amp;V1=4&amp;2pfin_year=2018-2019&amp;V2=0&amp;3pfin_year=2017-2018&amp;V3=1&amp;4pfin_year=2016-2017&amp;V4=0" TargetMode="External" /><Relationship Id="rId18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19" Type="http://schemas.openxmlformats.org/officeDocument/2006/relationships/hyperlink" Target="http://mnregaweb4.nic.in/netnrega/rptCounter.aspx?Colname=Number%20of%20GPs%20with%20NIL%20exp&amp;Cfin_year=2020-2021&amp;Vc=0&amp;1pfin_year=2019-2020&amp;V1=0&amp;2pfin_year=2018-2019&amp;V2=0&amp;3pfin_year=2017-2018&amp;V3=0&amp;4pfin_year=2016-2017&amp;V4=0" TargetMode="External" /><Relationship Id="rId20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1" Type="http://schemas.openxmlformats.org/officeDocument/2006/relationships/hyperlink" Target="http://mnregaweb4.nic.in/netnrega/rptCounter.aspx?Colname=Number%20of%20Completed%20Works&amp;Cfin_year=2020-2021&amp;Vc=28&amp;1pfin_year=2019-2020&amp;V1=34&amp;2pfin_year=2018-2019&amp;V2=75&amp;3pfin_year=2017-2018&amp;V3=41&amp;4pfin_year=2016-2017&amp;V4=39" TargetMode="External" /><Relationship Id="rId22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3" Type="http://schemas.openxmlformats.org/officeDocument/2006/relationships/hyperlink" Target="http://mnregaweb4.nic.in/netnrega/rptCounter.aspx?Colname=%25%20of%20NRM%20Expenditure(Public%20+%20Individual)&amp;Cfin_year=2020-2021&amp;Vc=83.17&amp;1pfin_year=2019-2020&amp;V1=85.02&amp;2pfin_year=2018-2019&amp;V2=77.45&amp;3pfin_year=2017-2018&amp;V3=86.74&amp;4pfin_year=2016-2017&amp;V4=69.31" TargetMode="External" /><Relationship Id="rId24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5" Type="http://schemas.openxmlformats.org/officeDocument/2006/relationships/hyperlink" Target="http://mnregaweb4.nic.in/netnrega/rptCounter.aspx?Colname=%25%20of%20Category%20B%20Works&amp;Cfin_year=2020-2021&amp;Vc=85.11&amp;1pfin_year=2019-2020&amp;V1=90.67&amp;2pfin_year=2018-2019&amp;V2=94.02&amp;3pfin_year=2017-2018&amp;V3=82.35&amp;4pfin_year=2016-2017&amp;V4=80" TargetMode="External" /><Relationship Id="rId26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7" Type="http://schemas.openxmlformats.org/officeDocument/2006/relationships/hyperlink" Target="http://mnregaweb4.nic.in/netnrega/rptCounter.aspx?Colname=Total%20Exp(Rs.%20in%20Lakhs.)&amp;Cfin_year=2020-2021&amp;Vc=33.78&amp;1pfin_year=2019-2020&amp;V1=70.99&amp;2pfin_year=2018-2019&amp;V2=62.08&amp;3pfin_year=2017-2018&amp;V3=68.25&amp;4pfin_year=2016-2017&amp;V4=28.57" TargetMode="External" /><Relationship Id="rId28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29" Type="http://schemas.openxmlformats.org/officeDocument/2006/relationships/hyperlink" Target="http://mnregaweb4.nic.in/netnrega/rptCounter.aspx?Colname=Wages(Rs.%20In%20Lakhs)&amp;Cfin_year=2020-2021&amp;Vc=25.31&amp;1pfin_year=2019-2020&amp;V1=60.5&amp;2pfin_year=2018-2019&amp;V2=55.2&amp;3pfin_year=2017-2018&amp;V3=59.49&amp;4pfin_year=2016-2017&amp;V4=24.23" TargetMode="External" /><Relationship Id="rId30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1" Type="http://schemas.openxmlformats.org/officeDocument/2006/relationships/hyperlink" Target="http://mnregaweb4.nic.in/netnrega/rptCounter.aspx?Colname=Material%20and%20skilled%20Wages(Rs.%20In%20Lakhs)&amp;Cfin_year=2020-2021&amp;Vc=8.28&amp;1pfin_year=2019-2020&amp;V1=9.83&amp;2pfin_year=2018-2019&amp;V2=6.08&amp;3pfin_year=2017-2018&amp;V3=7.78&amp;4pfin_year=2016-2017&amp;V4=3.46" TargetMode="External" /><Relationship Id="rId32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3" Type="http://schemas.openxmlformats.org/officeDocument/2006/relationships/hyperlink" Target="http://mnregaweb4.nic.in/netnrega/rptCounter.aspx?Colname=Material(%25)&amp;Cfin_year=2020-2021&amp;Vc=24.65&amp;1pfin_year=2019-2020&amp;V1=13.98&amp;2pfin_year=2018-2019&amp;V2=9.92&amp;3pfin_year=2017-2018&amp;V3=11.56&amp;4pfin_year=2016-2017&amp;V4=12.51" TargetMode="External" /><Relationship Id="rId34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5" Type="http://schemas.openxmlformats.org/officeDocument/2006/relationships/hyperlink" Target="http://mnregaweb4.nic.in/netnrega/rptCounter.aspx?Colname=Total%20Adm%20Expenditure%20(Rs.%20in%20Lakhs.)&amp;Cfin_year=2020-2021&amp;Vc=0.18&amp;1pfin_year=2019-2020&amp;V1=0.66&amp;2pfin_year=2018-2019&amp;V2=0.8&amp;3pfin_year=2017-2018&amp;V3=0.98&amp;4pfin_year=2016-2017&amp;V4=0.88" TargetMode="External" /><Relationship Id="rId36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7" Type="http://schemas.openxmlformats.org/officeDocument/2006/relationships/hyperlink" Target="http://mnregaweb4.nic.in/netnrega/rptCounter.aspx?Colname=Admin%20Exp(%25)&amp;Cfin_year=2020-2021&amp;Vc=0.53&amp;1pfin_year=2019-2020&amp;V1=0.93&amp;2pfin_year=2018-2019&amp;V2=1.29&amp;3pfin_year=2017-2018&amp;V3=1.44&amp;4pfin_year=2016-2017&amp;V4=3.08" TargetMode="External" /><Relationship Id="rId38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39" Type="http://schemas.openxmlformats.org/officeDocument/2006/relationships/hyperlink" Target="http://mnregaweb4.nic.in/netnrega/rptCounter.aspx?Colname=Average%20Cost%20Per%20Day%20Per%20Person(In%20Rs.)&amp;Cfin_year=2020-2021&amp;Vc=193.08&amp;1pfin_year=2019-2020&amp;V1=202&amp;2pfin_year=2018-2019&amp;V2=176.44&amp;3pfin_year=2017-2018&amp;V3=195.03&amp;4pfin_year=2016-2017&amp;V4=178.38" TargetMode="External" /><Relationship Id="rId40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Relationship Id="rId41" Type="http://schemas.openxmlformats.org/officeDocument/2006/relationships/hyperlink" Target="http://mnregaweb4.nic.in/netnrega/rptCounter.aspx?Colname=%25%20of%20Total%20Expenditure%20through%20EFMS&amp;Cfin_year=2020-2021&amp;Vc=100&amp;1pfin_year=2019-2020&amp;V1=100&amp;2pfin_year=2018-2019&amp;V2=99.98&amp;3pfin_year=2017-2018&amp;V3=99.73&amp;4pfin_year=2016-2017&amp;V4=1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</xdr:row>
      <xdr:rowOff>0</xdr:rowOff>
    </xdr:from>
    <xdr:to>
      <xdr:col>6</xdr:col>
      <xdr:colOff>171450</xdr:colOff>
      <xdr:row>11</xdr:row>
      <xdr:rowOff>171450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24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171450</xdr:colOff>
      <xdr:row>13</xdr:row>
      <xdr:rowOff>171450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62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171450</xdr:colOff>
      <xdr:row>14</xdr:row>
      <xdr:rowOff>171450</xdr:rowOff>
    </xdr:to>
    <xdr:pic>
      <xdr:nvPicPr>
        <xdr:cNvPr id="4" name="Picture 3">
          <a:hlinkClick r:id="rId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281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171450</xdr:colOff>
      <xdr:row>15</xdr:row>
      <xdr:rowOff>171450</xdr:rowOff>
    </xdr:to>
    <xdr:pic>
      <xdr:nvPicPr>
        <xdr:cNvPr id="5" name="Picture 4">
          <a:hlinkClick r:id="rId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00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</xdr:row>
      <xdr:rowOff>0</xdr:rowOff>
    </xdr:from>
    <xdr:to>
      <xdr:col>6</xdr:col>
      <xdr:colOff>171450</xdr:colOff>
      <xdr:row>16</xdr:row>
      <xdr:rowOff>171450</xdr:rowOff>
    </xdr:to>
    <xdr:pic>
      <xdr:nvPicPr>
        <xdr:cNvPr id="6" name="Picture 5">
          <a:hlinkClick r:id="rId1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20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171450</xdr:colOff>
      <xdr:row>17</xdr:row>
      <xdr:rowOff>171450</xdr:rowOff>
    </xdr:to>
    <xdr:pic>
      <xdr:nvPicPr>
        <xdr:cNvPr id="7" name="Picture 6">
          <a:hlinkClick r:id="rId1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39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171450</xdr:colOff>
      <xdr:row>18</xdr:row>
      <xdr:rowOff>171450</xdr:rowOff>
    </xdr:to>
    <xdr:pic>
      <xdr:nvPicPr>
        <xdr:cNvPr id="8" name="Picture 7">
          <a:hlinkClick r:id="rId1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3581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171450</xdr:colOff>
      <xdr:row>21</xdr:row>
      <xdr:rowOff>171450</xdr:rowOff>
    </xdr:to>
    <xdr:pic>
      <xdr:nvPicPr>
        <xdr:cNvPr id="9" name="Picture 8">
          <a:hlinkClick r:id="rId1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152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23</xdr:row>
      <xdr:rowOff>0</xdr:rowOff>
    </xdr:from>
    <xdr:to>
      <xdr:col>6</xdr:col>
      <xdr:colOff>171450</xdr:colOff>
      <xdr:row>23</xdr:row>
      <xdr:rowOff>171450</xdr:rowOff>
    </xdr:to>
    <xdr:pic>
      <xdr:nvPicPr>
        <xdr:cNvPr id="10" name="Picture 9">
          <a:hlinkClick r:id="rId1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4533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171450</xdr:colOff>
      <xdr:row>26</xdr:row>
      <xdr:rowOff>171450</xdr:rowOff>
    </xdr:to>
    <xdr:pic>
      <xdr:nvPicPr>
        <xdr:cNvPr id="11" name="Picture 10">
          <a:hlinkClick r:id="rId2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105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27</xdr:row>
      <xdr:rowOff>0</xdr:rowOff>
    </xdr:from>
    <xdr:to>
      <xdr:col>6</xdr:col>
      <xdr:colOff>171450</xdr:colOff>
      <xdr:row>27</xdr:row>
      <xdr:rowOff>171450</xdr:rowOff>
    </xdr:to>
    <xdr:pic>
      <xdr:nvPicPr>
        <xdr:cNvPr id="12" name="Picture 11">
          <a:hlinkClick r:id="rId2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295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171450</xdr:colOff>
      <xdr:row>28</xdr:row>
      <xdr:rowOff>171450</xdr:rowOff>
    </xdr:to>
    <xdr:pic>
      <xdr:nvPicPr>
        <xdr:cNvPr id="13" name="Picture 12">
          <a:hlinkClick r:id="rId2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486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171450</xdr:colOff>
      <xdr:row>30</xdr:row>
      <xdr:rowOff>171450</xdr:rowOff>
    </xdr:to>
    <xdr:pic>
      <xdr:nvPicPr>
        <xdr:cNvPr id="14" name="Picture 13">
          <a:hlinkClick r:id="rId2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5867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171450</xdr:colOff>
      <xdr:row>31</xdr:row>
      <xdr:rowOff>171450</xdr:rowOff>
    </xdr:to>
    <xdr:pic>
      <xdr:nvPicPr>
        <xdr:cNvPr id="15" name="Picture 14">
          <a:hlinkClick r:id="rId2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057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171450</xdr:colOff>
      <xdr:row>32</xdr:row>
      <xdr:rowOff>171450</xdr:rowOff>
    </xdr:to>
    <xdr:pic>
      <xdr:nvPicPr>
        <xdr:cNvPr id="16" name="Picture 15">
          <a:hlinkClick r:id="rId3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248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171450</xdr:colOff>
      <xdr:row>33</xdr:row>
      <xdr:rowOff>171450</xdr:rowOff>
    </xdr:to>
    <xdr:pic>
      <xdr:nvPicPr>
        <xdr:cNvPr id="17" name="Picture 16">
          <a:hlinkClick r:id="rId3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438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171450</xdr:colOff>
      <xdr:row>34</xdr:row>
      <xdr:rowOff>171450</xdr:rowOff>
    </xdr:to>
    <xdr:pic>
      <xdr:nvPicPr>
        <xdr:cNvPr id="18" name="Picture 17">
          <a:hlinkClick r:id="rId35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629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171450</xdr:colOff>
      <xdr:row>35</xdr:row>
      <xdr:rowOff>171450</xdr:rowOff>
    </xdr:to>
    <xdr:pic>
      <xdr:nvPicPr>
        <xdr:cNvPr id="19" name="Picture 18">
          <a:hlinkClick r:id="rId37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6819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171450</xdr:colOff>
      <xdr:row>36</xdr:row>
      <xdr:rowOff>171450</xdr:rowOff>
    </xdr:to>
    <xdr:pic>
      <xdr:nvPicPr>
        <xdr:cNvPr id="20" name="Picture 19">
          <a:hlinkClick r:id="rId39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0104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171450</xdr:colOff>
      <xdr:row>37</xdr:row>
      <xdr:rowOff>171450</xdr:rowOff>
    </xdr:to>
    <xdr:pic>
      <xdr:nvPicPr>
        <xdr:cNvPr id="21" name="Picture 20">
          <a:hlinkClick r:id="rId41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229475" y="7200900"/>
          <a:ext cx="17145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B1:S130"/>
  <sheetViews>
    <sheetView tabSelected="1" zoomScale="90" zoomScaleNormal="90" workbookViewId="0" topLeftCell="A107">
      <selection activeCell="B119" sqref="B119:B129"/>
    </sheetView>
  </sheetViews>
  <sheetFormatPr defaultColWidth="9.140625" defaultRowHeight="15"/>
  <cols>
    <col min="1" max="1" width="9.140625" style="1" customWidth="1"/>
    <col min="2" max="2" width="5.421875" style="18" customWidth="1"/>
    <col min="3" max="3" width="14.7109375" style="18" customWidth="1"/>
    <col min="4" max="4" width="46.00390625" style="18" customWidth="1"/>
    <col min="5" max="5" width="11.140625" style="35" customWidth="1"/>
    <col min="6" max="6" width="13.28125" style="35" customWidth="1"/>
    <col min="7" max="7" width="11.8515625" style="35" customWidth="1"/>
    <col min="8" max="8" width="12.140625" style="35" customWidth="1"/>
    <col min="9" max="9" width="14.28125" style="18" customWidth="1"/>
    <col min="10" max="10" width="11.140625" style="18" customWidth="1"/>
    <col min="11" max="11" width="14.00390625" style="18" customWidth="1"/>
    <col min="12" max="12" width="10.28125" style="18" customWidth="1"/>
    <col min="13" max="14" width="23.57421875" style="18" customWidth="1"/>
    <col min="15" max="15" width="10.8515625" style="18" customWidth="1"/>
    <col min="16" max="16384" width="9.140625" style="1" customWidth="1"/>
  </cols>
  <sheetData>
    <row r="1" spans="2:15" ht="18.75" thickBot="1">
      <c r="B1" s="122" t="s">
        <v>309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4"/>
    </row>
    <row r="2" spans="2:15" ht="15">
      <c r="B2" s="6"/>
      <c r="C2" s="4"/>
      <c r="D2" s="4"/>
      <c r="E2" s="29"/>
      <c r="F2" s="29"/>
      <c r="G2" s="29"/>
      <c r="H2" s="29"/>
      <c r="I2" s="4"/>
      <c r="J2" s="4"/>
      <c r="K2" s="4"/>
      <c r="L2" s="4"/>
      <c r="M2" s="4"/>
      <c r="N2" s="4"/>
      <c r="O2" s="5"/>
    </row>
    <row r="3" spans="2:15" ht="15" thickBot="1">
      <c r="B3" s="6"/>
      <c r="C3" s="4"/>
      <c r="D3" s="4"/>
      <c r="E3" s="145"/>
      <c r="F3" s="145"/>
      <c r="G3" s="145"/>
      <c r="H3" s="145"/>
      <c r="I3" s="145"/>
      <c r="J3" s="145"/>
      <c r="K3" s="145"/>
      <c r="L3" s="145"/>
      <c r="M3" s="96"/>
      <c r="N3" s="105"/>
      <c r="O3" s="5"/>
    </row>
    <row r="4" spans="2:15" ht="15">
      <c r="B4" s="19" t="s">
        <v>0</v>
      </c>
      <c r="C4" s="20"/>
      <c r="D4" s="20" t="s">
        <v>1</v>
      </c>
      <c r="E4" s="30"/>
      <c r="F4" s="30"/>
      <c r="G4" s="30"/>
      <c r="H4" s="30"/>
      <c r="I4" s="14"/>
      <c r="J4" s="14"/>
      <c r="K4" s="14"/>
      <c r="L4" s="14"/>
      <c r="M4" s="14"/>
      <c r="N4" s="14"/>
      <c r="O4" s="15"/>
    </row>
    <row r="5" spans="2:15" ht="28.5" customHeight="1">
      <c r="B5" s="3"/>
      <c r="C5" s="38"/>
      <c r="D5" s="2" t="s">
        <v>94</v>
      </c>
      <c r="E5" s="149" t="s">
        <v>301</v>
      </c>
      <c r="F5" s="149"/>
      <c r="G5" s="149"/>
      <c r="H5" s="149"/>
      <c r="I5" s="149"/>
      <c r="J5" s="149"/>
      <c r="K5" s="149"/>
      <c r="L5" s="149"/>
      <c r="M5" s="149"/>
      <c r="N5" s="149"/>
      <c r="O5" s="150"/>
    </row>
    <row r="6" spans="2:15" ht="20.1" customHeight="1">
      <c r="B6" s="3"/>
      <c r="C6" s="38"/>
      <c r="D6" s="2" t="s">
        <v>2</v>
      </c>
      <c r="E6" s="136" t="s">
        <v>294</v>
      </c>
      <c r="F6" s="136"/>
      <c r="G6" s="136"/>
      <c r="H6" s="136"/>
      <c r="I6" s="136"/>
      <c r="J6" s="136"/>
      <c r="K6" s="136"/>
      <c r="L6" s="102"/>
      <c r="M6" s="102"/>
      <c r="N6" s="102"/>
      <c r="O6" s="107"/>
    </row>
    <row r="7" spans="2:19" ht="20.1" customHeight="1">
      <c r="B7" s="3"/>
      <c r="C7" s="38"/>
      <c r="D7" s="2" t="s">
        <v>3</v>
      </c>
      <c r="E7" s="136" t="s">
        <v>302</v>
      </c>
      <c r="F7" s="136"/>
      <c r="G7" s="136"/>
      <c r="H7" s="136"/>
      <c r="I7" s="136"/>
      <c r="J7" s="136"/>
      <c r="K7" s="136"/>
      <c r="L7" s="102"/>
      <c r="M7" s="102"/>
      <c r="N7" s="102"/>
      <c r="O7" s="107"/>
      <c r="R7" s="141"/>
      <c r="S7" s="141"/>
    </row>
    <row r="8" spans="2:15" ht="20.1" customHeight="1">
      <c r="B8" s="3"/>
      <c r="C8" s="38"/>
      <c r="D8" s="2" t="s">
        <v>4</v>
      </c>
      <c r="E8" s="136" t="s">
        <v>310</v>
      </c>
      <c r="F8" s="136"/>
      <c r="G8" s="136"/>
      <c r="H8" s="136"/>
      <c r="I8" s="136"/>
      <c r="J8" s="136"/>
      <c r="K8" s="136"/>
      <c r="L8" s="102"/>
      <c r="M8" s="102"/>
      <c r="N8" s="102"/>
      <c r="O8" s="107"/>
    </row>
    <row r="9" spans="2:15" ht="20.1" customHeight="1" thickBot="1">
      <c r="B9" s="12"/>
      <c r="C9" s="37"/>
      <c r="D9" s="13" t="s">
        <v>95</v>
      </c>
      <c r="E9" s="126" t="s">
        <v>310</v>
      </c>
      <c r="F9" s="126"/>
      <c r="G9" s="126"/>
      <c r="H9" s="126"/>
      <c r="I9" s="126"/>
      <c r="J9" s="126"/>
      <c r="K9" s="126"/>
      <c r="L9" s="126"/>
      <c r="M9" s="37"/>
      <c r="N9" s="37"/>
      <c r="O9" s="108"/>
    </row>
    <row r="10" spans="2:15" ht="15" thickBot="1">
      <c r="B10" s="6"/>
      <c r="C10" s="4"/>
      <c r="D10" s="4"/>
      <c r="E10" s="29"/>
      <c r="F10" s="29"/>
      <c r="G10" s="29"/>
      <c r="H10" s="29"/>
      <c r="I10" s="4"/>
      <c r="J10" s="4"/>
      <c r="K10" s="4"/>
      <c r="L10" s="4"/>
      <c r="M10" s="4"/>
      <c r="N10" s="4"/>
      <c r="O10" s="5"/>
    </row>
    <row r="11" spans="2:15" ht="20.1" customHeight="1">
      <c r="B11" s="19" t="s">
        <v>5</v>
      </c>
      <c r="C11" s="20"/>
      <c r="D11" s="20" t="s">
        <v>6</v>
      </c>
      <c r="E11" s="30"/>
      <c r="F11" s="30"/>
      <c r="G11" s="30"/>
      <c r="H11" s="30"/>
      <c r="I11" s="14"/>
      <c r="J11" s="14"/>
      <c r="K11" s="14"/>
      <c r="L11" s="14"/>
      <c r="M11" s="14"/>
      <c r="N11" s="14"/>
      <c r="O11" s="15"/>
    </row>
    <row r="12" spans="2:15" ht="20.1" customHeight="1">
      <c r="B12" s="3"/>
      <c r="C12" s="38"/>
      <c r="D12" s="2" t="s">
        <v>7</v>
      </c>
      <c r="E12" s="44">
        <v>1142.12</v>
      </c>
      <c r="F12" s="44"/>
      <c r="G12" s="44"/>
      <c r="H12" s="44"/>
      <c r="I12" s="2"/>
      <c r="J12" s="2"/>
      <c r="K12" s="2"/>
      <c r="L12" s="2"/>
      <c r="M12" s="95"/>
      <c r="N12" s="102"/>
      <c r="O12" s="5"/>
    </row>
    <row r="13" spans="2:15" ht="20.1" customHeight="1">
      <c r="B13" s="3"/>
      <c r="C13" s="38"/>
      <c r="D13" s="2" t="s">
        <v>8</v>
      </c>
      <c r="E13" s="44">
        <v>1300</v>
      </c>
      <c r="F13" s="44"/>
      <c r="G13" s="44"/>
      <c r="H13" s="44"/>
      <c r="I13" s="2"/>
      <c r="J13" s="2"/>
      <c r="K13" s="2"/>
      <c r="L13" s="2"/>
      <c r="M13" s="95"/>
      <c r="N13" s="102"/>
      <c r="O13" s="5"/>
    </row>
    <row r="14" spans="2:15" ht="20.1" customHeight="1">
      <c r="B14" s="3"/>
      <c r="C14" s="38"/>
      <c r="D14" s="2" t="s">
        <v>9</v>
      </c>
      <c r="E14" s="36" t="s">
        <v>295</v>
      </c>
      <c r="F14" s="36"/>
      <c r="G14" s="36"/>
      <c r="H14" s="36"/>
      <c r="I14" s="2"/>
      <c r="J14" s="2"/>
      <c r="K14" s="2"/>
      <c r="L14" s="2"/>
      <c r="M14" s="95"/>
      <c r="N14" s="102"/>
      <c r="O14" s="5"/>
    </row>
    <row r="15" spans="2:15" ht="20.1" customHeight="1">
      <c r="B15" s="3"/>
      <c r="C15" s="38"/>
      <c r="D15" s="2" t="s">
        <v>10</v>
      </c>
      <c r="E15" s="45" t="s">
        <v>311</v>
      </c>
      <c r="F15" s="45"/>
      <c r="G15" s="45"/>
      <c r="H15" s="45"/>
      <c r="I15" s="2"/>
      <c r="J15" s="2"/>
      <c r="K15" s="2"/>
      <c r="L15" s="2"/>
      <c r="M15" s="95"/>
      <c r="N15" s="102"/>
      <c r="O15" s="5"/>
    </row>
    <row r="16" spans="2:15" ht="20.1" customHeight="1">
      <c r="B16" s="3"/>
      <c r="C16" s="38"/>
      <c r="D16" s="2" t="s">
        <v>40</v>
      </c>
      <c r="E16" s="111" t="s">
        <v>312</v>
      </c>
      <c r="F16" s="44"/>
      <c r="G16" s="44"/>
      <c r="H16" s="44"/>
      <c r="I16" s="125"/>
      <c r="J16" s="125"/>
      <c r="K16" s="125"/>
      <c r="L16" s="125"/>
      <c r="M16" s="95"/>
      <c r="N16" s="102"/>
      <c r="O16" s="5"/>
    </row>
    <row r="17" spans="2:15" ht="20.1" customHeight="1">
      <c r="B17" s="3"/>
      <c r="C17" s="38"/>
      <c r="D17" s="2"/>
      <c r="E17" s="44"/>
      <c r="F17" s="44"/>
      <c r="G17" s="44"/>
      <c r="H17" s="44"/>
      <c r="I17" s="125"/>
      <c r="J17" s="125"/>
      <c r="K17" s="125"/>
      <c r="L17" s="125"/>
      <c r="M17" s="95"/>
      <c r="N17" s="102"/>
      <c r="O17" s="5"/>
    </row>
    <row r="18" spans="2:15" ht="20.1" customHeight="1" thickBot="1">
      <c r="B18" s="12"/>
      <c r="C18" s="37"/>
      <c r="D18" s="13"/>
      <c r="E18" s="27"/>
      <c r="F18" s="27"/>
      <c r="G18" s="27"/>
      <c r="H18" s="27"/>
      <c r="I18" s="13"/>
      <c r="J18" s="13"/>
      <c r="K18" s="13"/>
      <c r="L18" s="13"/>
      <c r="M18" s="37"/>
      <c r="N18" s="37"/>
      <c r="O18" s="9"/>
    </row>
    <row r="19" spans="2:15" ht="20.1" customHeight="1" thickBot="1">
      <c r="B19" s="3"/>
      <c r="C19" s="38"/>
      <c r="D19" s="2"/>
      <c r="E19" s="26"/>
      <c r="F19" s="26"/>
      <c r="G19" s="26"/>
      <c r="H19" s="26"/>
      <c r="I19" s="2"/>
      <c r="J19" s="2"/>
      <c r="K19" s="2"/>
      <c r="L19" s="2"/>
      <c r="M19" s="95"/>
      <c r="N19" s="102"/>
      <c r="O19" s="5"/>
    </row>
    <row r="20" spans="2:15" ht="20.1" customHeight="1">
      <c r="B20" s="21" t="s">
        <v>13</v>
      </c>
      <c r="C20" s="22"/>
      <c r="D20" s="22" t="s">
        <v>101</v>
      </c>
      <c r="E20" s="50"/>
      <c r="F20" s="50"/>
      <c r="G20" s="50"/>
      <c r="H20" s="50"/>
      <c r="I20" s="16"/>
      <c r="J20" s="16"/>
      <c r="K20" s="16"/>
      <c r="L20" s="16"/>
      <c r="M20" s="16"/>
      <c r="N20" s="16"/>
      <c r="O20" s="15"/>
    </row>
    <row r="21" spans="2:15" ht="20.1" customHeight="1">
      <c r="B21" s="6"/>
      <c r="C21" s="4"/>
      <c r="D21" s="2" t="s">
        <v>11</v>
      </c>
      <c r="E21" s="48">
        <v>1940</v>
      </c>
      <c r="F21" s="48"/>
      <c r="G21" s="48"/>
      <c r="H21" s="48"/>
      <c r="I21" s="4"/>
      <c r="J21" s="4"/>
      <c r="K21" s="4"/>
      <c r="L21" s="4"/>
      <c r="M21" s="4"/>
      <c r="N21" s="4"/>
      <c r="O21" s="5"/>
    </row>
    <row r="22" spans="2:15" ht="20.1" customHeight="1">
      <c r="B22" s="6"/>
      <c r="C22" s="4"/>
      <c r="D22" s="2" t="s">
        <v>102</v>
      </c>
      <c r="E22" s="48">
        <v>496</v>
      </c>
      <c r="F22" s="48"/>
      <c r="G22" s="48"/>
      <c r="H22" s="48"/>
      <c r="I22" s="4"/>
      <c r="J22" s="4"/>
      <c r="K22" s="4"/>
      <c r="L22" s="4"/>
      <c r="M22" s="4"/>
      <c r="N22" s="4"/>
      <c r="O22" s="5"/>
    </row>
    <row r="23" spans="2:15" ht="20.1" customHeight="1">
      <c r="B23" s="6"/>
      <c r="C23" s="4"/>
      <c r="D23" s="2" t="s">
        <v>12</v>
      </c>
      <c r="E23" s="48">
        <v>1590</v>
      </c>
      <c r="F23" s="48"/>
      <c r="G23" s="48"/>
      <c r="H23" s="48"/>
      <c r="I23" s="4"/>
      <c r="J23" s="4"/>
      <c r="K23" s="4"/>
      <c r="L23" s="4"/>
      <c r="M23" s="4"/>
      <c r="N23" s="4"/>
      <c r="O23" s="5"/>
    </row>
    <row r="24" spans="2:15" ht="20.1" customHeight="1" thickBot="1">
      <c r="B24" s="7"/>
      <c r="C24" s="8"/>
      <c r="D24" s="13" t="s">
        <v>35</v>
      </c>
      <c r="E24" s="49">
        <v>68</v>
      </c>
      <c r="F24" s="49"/>
      <c r="G24" s="49"/>
      <c r="H24" s="49"/>
      <c r="I24" s="8"/>
      <c r="J24" s="8"/>
      <c r="K24" s="8"/>
      <c r="L24" s="8"/>
      <c r="M24" s="8"/>
      <c r="N24" s="8"/>
      <c r="O24" s="9"/>
    </row>
    <row r="25" spans="2:15" ht="24.95" customHeight="1">
      <c r="B25" s="23" t="s">
        <v>14</v>
      </c>
      <c r="C25" s="39"/>
      <c r="D25" s="24" t="s">
        <v>103</v>
      </c>
      <c r="E25" s="47"/>
      <c r="F25" s="47"/>
      <c r="G25" s="47"/>
      <c r="H25" s="47"/>
      <c r="I25" s="16"/>
      <c r="J25" s="16"/>
      <c r="K25" s="16"/>
      <c r="L25" s="16"/>
      <c r="M25" s="16"/>
      <c r="N25" s="16"/>
      <c r="O25" s="15"/>
    </row>
    <row r="26" spans="2:15" ht="35.1" customHeight="1">
      <c r="B26" s="6"/>
      <c r="C26" s="4"/>
      <c r="D26" s="2" t="s">
        <v>96</v>
      </c>
      <c r="E26" s="44">
        <v>357</v>
      </c>
      <c r="F26" s="44"/>
      <c r="G26" s="44"/>
      <c r="H26" s="44"/>
      <c r="I26" s="4"/>
      <c r="J26" s="4"/>
      <c r="K26" s="4"/>
      <c r="L26" s="4"/>
      <c r="M26" s="4"/>
      <c r="N26" s="4"/>
      <c r="O26" s="5"/>
    </row>
    <row r="27" spans="2:15" ht="35.1" customHeight="1">
      <c r="B27" s="6"/>
      <c r="C27" s="4"/>
      <c r="D27" s="2" t="s">
        <v>97</v>
      </c>
      <c r="E27" s="44">
        <v>10566</v>
      </c>
      <c r="F27" s="44"/>
      <c r="G27" s="44"/>
      <c r="H27" s="44"/>
      <c r="I27" s="4"/>
      <c r="J27" s="4"/>
      <c r="K27" s="4"/>
      <c r="L27" s="4"/>
      <c r="M27" s="4"/>
      <c r="N27" s="4"/>
      <c r="O27" s="5"/>
    </row>
    <row r="28" spans="2:15" ht="60" customHeight="1">
      <c r="B28" s="6"/>
      <c r="C28" s="4"/>
      <c r="D28" s="2" t="s">
        <v>91</v>
      </c>
      <c r="E28" s="44">
        <v>22</v>
      </c>
      <c r="F28" s="44"/>
      <c r="G28" s="44"/>
      <c r="H28" s="44"/>
      <c r="I28" s="4"/>
      <c r="J28" s="4"/>
      <c r="K28" s="4"/>
      <c r="L28" s="4"/>
      <c r="M28" s="4"/>
      <c r="N28" s="4"/>
      <c r="O28" s="5"/>
    </row>
    <row r="29" spans="2:15" ht="60" customHeight="1">
      <c r="B29" s="6"/>
      <c r="C29" s="4"/>
      <c r="D29" s="2" t="s">
        <v>93</v>
      </c>
      <c r="E29" s="44">
        <v>22.56</v>
      </c>
      <c r="F29" s="44"/>
      <c r="G29" s="44"/>
      <c r="H29" s="44"/>
      <c r="I29" s="4"/>
      <c r="J29" s="4"/>
      <c r="K29" s="4"/>
      <c r="L29" s="4"/>
      <c r="M29" s="4"/>
      <c r="N29" s="4"/>
      <c r="O29" s="5"/>
    </row>
    <row r="30" spans="2:15" ht="60" customHeight="1" thickBot="1">
      <c r="B30" s="7"/>
      <c r="C30" s="8"/>
      <c r="D30" s="13" t="s">
        <v>92</v>
      </c>
      <c r="E30" s="46">
        <v>37.81</v>
      </c>
      <c r="F30" s="46"/>
      <c r="G30" s="46"/>
      <c r="H30" s="46"/>
      <c r="I30" s="8"/>
      <c r="J30" s="8"/>
      <c r="K30" s="8"/>
      <c r="L30" s="8"/>
      <c r="M30" s="8"/>
      <c r="N30" s="8"/>
      <c r="O30" s="9"/>
    </row>
    <row r="31" spans="2:15" ht="15" thickBot="1">
      <c r="B31" s="6"/>
      <c r="C31" s="4"/>
      <c r="D31" s="4"/>
      <c r="E31" s="51"/>
      <c r="F31" s="51"/>
      <c r="G31" s="51"/>
      <c r="H31" s="51"/>
      <c r="I31" s="4"/>
      <c r="J31" s="4"/>
      <c r="K31" s="4"/>
      <c r="L31" s="4"/>
      <c r="M31" s="4"/>
      <c r="N31" s="4"/>
      <c r="O31" s="5"/>
    </row>
    <row r="32" spans="2:15" ht="20.1" customHeight="1">
      <c r="B32" s="21" t="s">
        <v>23</v>
      </c>
      <c r="C32" s="22"/>
      <c r="D32" s="22" t="s">
        <v>15</v>
      </c>
      <c r="E32" s="47"/>
      <c r="F32" s="47"/>
      <c r="G32" s="47"/>
      <c r="H32" s="47"/>
      <c r="I32" s="16"/>
      <c r="J32" s="16"/>
      <c r="K32" s="16"/>
      <c r="L32" s="16"/>
      <c r="M32" s="16"/>
      <c r="N32" s="16"/>
      <c r="O32" s="15"/>
    </row>
    <row r="33" spans="2:15" ht="20.1" customHeight="1">
      <c r="B33" s="6"/>
      <c r="C33" s="4"/>
      <c r="D33" s="2" t="s">
        <v>16</v>
      </c>
      <c r="E33" s="52">
        <v>628.88</v>
      </c>
      <c r="F33" s="52"/>
      <c r="G33" s="52"/>
      <c r="H33" s="52"/>
      <c r="I33" s="4"/>
      <c r="J33" s="4"/>
      <c r="K33" s="4"/>
      <c r="L33" s="4"/>
      <c r="M33" s="4"/>
      <c r="N33" s="4"/>
      <c r="O33" s="5"/>
    </row>
    <row r="34" spans="2:15" ht="20.1" customHeight="1">
      <c r="B34" s="6"/>
      <c r="C34" s="4"/>
      <c r="D34" s="2" t="s">
        <v>17</v>
      </c>
      <c r="E34" s="52">
        <v>38.93</v>
      </c>
      <c r="F34" s="52"/>
      <c r="G34" s="52"/>
      <c r="H34" s="52"/>
      <c r="I34" s="4"/>
      <c r="J34" s="4"/>
      <c r="K34" s="4"/>
      <c r="L34" s="4"/>
      <c r="M34" s="4"/>
      <c r="N34" s="4"/>
      <c r="O34" s="5"/>
    </row>
    <row r="35" spans="2:15" ht="20.1" customHeight="1">
      <c r="B35" s="6"/>
      <c r="C35" s="4"/>
      <c r="D35" s="2" t="s">
        <v>18</v>
      </c>
      <c r="E35" s="52">
        <v>57.98</v>
      </c>
      <c r="F35" s="52"/>
      <c r="G35" s="52"/>
      <c r="H35" s="52"/>
      <c r="I35" s="4"/>
      <c r="J35" s="4"/>
      <c r="K35" s="4"/>
      <c r="L35" s="4"/>
      <c r="M35" s="4"/>
      <c r="N35" s="4"/>
      <c r="O35" s="5"/>
    </row>
    <row r="36" spans="2:15" ht="20.1" customHeight="1">
      <c r="B36" s="6"/>
      <c r="C36" s="4"/>
      <c r="D36" s="2" t="s">
        <v>19</v>
      </c>
      <c r="E36" s="52">
        <v>340.53</v>
      </c>
      <c r="F36" s="52"/>
      <c r="G36" s="52"/>
      <c r="H36" s="52"/>
      <c r="I36" s="4"/>
      <c r="J36" s="4"/>
      <c r="K36" s="4"/>
      <c r="L36" s="4"/>
      <c r="M36" s="4"/>
      <c r="N36" s="4"/>
      <c r="O36" s="5"/>
    </row>
    <row r="37" spans="2:15" ht="20.1" customHeight="1">
      <c r="B37" s="6"/>
      <c r="C37" s="4"/>
      <c r="D37" s="2" t="s">
        <v>20</v>
      </c>
      <c r="E37" s="52">
        <v>0</v>
      </c>
      <c r="F37" s="52"/>
      <c r="G37" s="52"/>
      <c r="H37" s="52"/>
      <c r="I37" s="4"/>
      <c r="J37" s="4"/>
      <c r="K37" s="4"/>
      <c r="L37" s="4"/>
      <c r="M37" s="4"/>
      <c r="N37" s="4"/>
      <c r="O37" s="5"/>
    </row>
    <row r="38" spans="2:15" ht="20.1" customHeight="1">
      <c r="B38" s="6"/>
      <c r="C38" s="4"/>
      <c r="D38" s="2" t="s">
        <v>21</v>
      </c>
      <c r="E38" s="52">
        <v>42.57</v>
      </c>
      <c r="F38" s="52"/>
      <c r="G38" s="52"/>
      <c r="H38" s="52"/>
      <c r="I38" s="4"/>
      <c r="J38" s="4"/>
      <c r="K38" s="4"/>
      <c r="L38" s="4"/>
      <c r="M38" s="4"/>
      <c r="N38" s="4"/>
      <c r="O38" s="5"/>
    </row>
    <row r="39" spans="2:15" ht="20.1" customHeight="1" thickBot="1">
      <c r="B39" s="7"/>
      <c r="C39" s="8"/>
      <c r="D39" s="13" t="s">
        <v>22</v>
      </c>
      <c r="E39" s="53">
        <v>94.81</v>
      </c>
      <c r="F39" s="53"/>
      <c r="G39" s="53"/>
      <c r="H39" s="53"/>
      <c r="I39" s="8"/>
      <c r="J39" s="8"/>
      <c r="K39" s="8"/>
      <c r="L39" s="8"/>
      <c r="M39" s="8"/>
      <c r="N39" s="8"/>
      <c r="O39" s="9"/>
    </row>
    <row r="40" spans="2:15" ht="15" thickBot="1">
      <c r="B40" s="6"/>
      <c r="C40" s="4"/>
      <c r="D40" s="4"/>
      <c r="E40" s="51"/>
      <c r="F40" s="51"/>
      <c r="G40" s="51"/>
      <c r="H40" s="51"/>
      <c r="I40" s="4"/>
      <c r="J40" s="4"/>
      <c r="K40" s="4"/>
      <c r="L40" s="4"/>
      <c r="M40" s="4"/>
      <c r="N40" s="4"/>
      <c r="O40" s="5"/>
    </row>
    <row r="41" spans="2:15" ht="15">
      <c r="B41" s="21" t="s">
        <v>28</v>
      </c>
      <c r="C41" s="22"/>
      <c r="D41" s="22" t="s">
        <v>24</v>
      </c>
      <c r="E41" s="47"/>
      <c r="F41" s="47"/>
      <c r="G41" s="47"/>
      <c r="H41" s="47"/>
      <c r="I41" s="16"/>
      <c r="J41" s="16"/>
      <c r="K41" s="16"/>
      <c r="L41" s="16"/>
      <c r="M41" s="16"/>
      <c r="N41" s="16"/>
      <c r="O41" s="15"/>
    </row>
    <row r="42" spans="2:15" ht="20.1" customHeight="1">
      <c r="B42" s="6"/>
      <c r="C42" s="4"/>
      <c r="D42" s="2" t="s">
        <v>25</v>
      </c>
      <c r="E42" s="52">
        <v>560.65</v>
      </c>
      <c r="F42" s="52"/>
      <c r="G42" s="52"/>
      <c r="H42" s="52"/>
      <c r="I42" s="4"/>
      <c r="J42" s="4"/>
      <c r="K42" s="4"/>
      <c r="L42" s="4"/>
      <c r="M42" s="4"/>
      <c r="N42" s="4"/>
      <c r="O42" s="5"/>
    </row>
    <row r="43" spans="2:15" ht="20.1" customHeight="1">
      <c r="B43" s="6"/>
      <c r="C43" s="4"/>
      <c r="D43" s="2" t="s">
        <v>26</v>
      </c>
      <c r="E43" s="44">
        <v>153</v>
      </c>
      <c r="F43" s="44"/>
      <c r="G43" s="44"/>
      <c r="H43" s="44"/>
      <c r="I43" s="4"/>
      <c r="J43" s="4"/>
      <c r="K43" s="4"/>
      <c r="L43" s="4"/>
      <c r="M43" s="4"/>
      <c r="N43" s="4"/>
      <c r="O43" s="5"/>
    </row>
    <row r="44" spans="2:15" ht="20.1" customHeight="1">
      <c r="B44" s="6"/>
      <c r="C44" s="4"/>
      <c r="D44" s="2" t="s">
        <v>34</v>
      </c>
      <c r="E44" s="44">
        <v>170.35</v>
      </c>
      <c r="F44" s="44"/>
      <c r="G44" s="44"/>
      <c r="H44" s="44"/>
      <c r="I44" s="4"/>
      <c r="J44" s="4"/>
      <c r="K44" s="4"/>
      <c r="L44" s="4"/>
      <c r="M44" s="4"/>
      <c r="N44" s="4"/>
      <c r="O44" s="5"/>
    </row>
    <row r="45" spans="2:15" ht="20.1" customHeight="1">
      <c r="B45" s="6"/>
      <c r="C45" s="4"/>
      <c r="D45" s="2" t="s">
        <v>108</v>
      </c>
      <c r="E45" s="44">
        <v>237.3</v>
      </c>
      <c r="F45" s="44"/>
      <c r="G45" s="44"/>
      <c r="H45" s="44"/>
      <c r="I45" s="4"/>
      <c r="J45" s="4"/>
      <c r="K45" s="4"/>
      <c r="L45" s="4"/>
      <c r="M45" s="4"/>
      <c r="N45" s="4"/>
      <c r="O45" s="5"/>
    </row>
    <row r="46" spans="2:15" ht="20.1" customHeight="1" thickBot="1">
      <c r="B46" s="7"/>
      <c r="C46" s="8"/>
      <c r="D46" s="13" t="s">
        <v>27</v>
      </c>
      <c r="E46" s="46">
        <v>4500</v>
      </c>
      <c r="F46" s="46"/>
      <c r="G46" s="46"/>
      <c r="H46" s="46"/>
      <c r="I46" s="8"/>
      <c r="J46" s="8"/>
      <c r="K46" s="8"/>
      <c r="L46" s="8"/>
      <c r="M46" s="8"/>
      <c r="N46" s="8"/>
      <c r="O46" s="9"/>
    </row>
    <row r="47" spans="2:15" ht="15" thickBot="1">
      <c r="B47" s="6"/>
      <c r="C47" s="4"/>
      <c r="D47" s="4"/>
      <c r="E47" s="29"/>
      <c r="F47" s="29"/>
      <c r="G47" s="29"/>
      <c r="H47" s="29"/>
      <c r="I47" s="4"/>
      <c r="J47" s="4"/>
      <c r="K47" s="4"/>
      <c r="L47" s="4"/>
      <c r="M47" s="4"/>
      <c r="N47" s="4"/>
      <c r="O47" s="5"/>
    </row>
    <row r="48" spans="2:15" ht="15">
      <c r="B48" s="21" t="s">
        <v>36</v>
      </c>
      <c r="C48" s="22"/>
      <c r="D48" s="22" t="s">
        <v>116</v>
      </c>
      <c r="E48" s="32"/>
      <c r="F48" s="32"/>
      <c r="G48" s="32"/>
      <c r="H48" s="32"/>
      <c r="I48" s="16"/>
      <c r="J48" s="16"/>
      <c r="K48" s="16"/>
      <c r="L48" s="16"/>
      <c r="M48" s="16"/>
      <c r="N48" s="16"/>
      <c r="O48" s="15"/>
    </row>
    <row r="49" spans="2:15" ht="20.1" customHeight="1">
      <c r="B49" s="6"/>
      <c r="C49" s="4"/>
      <c r="D49" s="2" t="s">
        <v>107</v>
      </c>
      <c r="E49" s="111" t="s">
        <v>313</v>
      </c>
      <c r="F49" s="44"/>
      <c r="G49" s="44"/>
      <c r="H49" s="44"/>
      <c r="I49" s="4"/>
      <c r="J49" s="4"/>
      <c r="K49" s="4"/>
      <c r="L49" s="4"/>
      <c r="M49" s="4"/>
      <c r="N49" s="4"/>
      <c r="O49" s="5"/>
    </row>
    <row r="50" spans="2:15" ht="20.1" customHeight="1">
      <c r="B50" s="6"/>
      <c r="C50" s="4"/>
      <c r="D50" s="2" t="s">
        <v>45</v>
      </c>
      <c r="E50" s="111" t="s">
        <v>314</v>
      </c>
      <c r="F50" s="44"/>
      <c r="G50" s="44"/>
      <c r="H50" s="44"/>
      <c r="I50" s="4"/>
      <c r="J50" s="4"/>
      <c r="K50" s="4"/>
      <c r="L50" s="4"/>
      <c r="M50" s="4"/>
      <c r="N50" s="4"/>
      <c r="O50" s="5"/>
    </row>
    <row r="51" spans="2:15" ht="20.1" customHeight="1">
      <c r="B51" s="6"/>
      <c r="C51" s="4"/>
      <c r="D51" s="2" t="s">
        <v>46</v>
      </c>
      <c r="E51" s="111" t="s">
        <v>296</v>
      </c>
      <c r="F51" s="44"/>
      <c r="G51" s="44"/>
      <c r="H51" s="44"/>
      <c r="I51" s="4"/>
      <c r="J51" s="4"/>
      <c r="K51" s="4"/>
      <c r="L51" s="4"/>
      <c r="M51" s="4"/>
      <c r="N51" s="4"/>
      <c r="O51" s="5"/>
    </row>
    <row r="52" spans="2:15" ht="20.1" customHeight="1" thickBot="1">
      <c r="B52" s="7"/>
      <c r="C52" s="8"/>
      <c r="D52" s="8"/>
      <c r="E52" s="33"/>
      <c r="F52" s="33"/>
      <c r="G52" s="33"/>
      <c r="H52" s="33"/>
      <c r="I52" s="8"/>
      <c r="J52" s="8"/>
      <c r="K52" s="8"/>
      <c r="L52" s="8"/>
      <c r="M52" s="8"/>
      <c r="N52" s="8"/>
      <c r="O52" s="9"/>
    </row>
    <row r="53" spans="2:15" ht="15" thickBot="1">
      <c r="B53" s="6"/>
      <c r="C53" s="4"/>
      <c r="D53" s="4"/>
      <c r="E53" s="29"/>
      <c r="F53" s="29"/>
      <c r="G53" s="29"/>
      <c r="H53" s="29"/>
      <c r="I53" s="4"/>
      <c r="J53" s="4"/>
      <c r="K53" s="4"/>
      <c r="L53" s="4"/>
      <c r="M53" s="4"/>
      <c r="N53" s="4"/>
      <c r="O53" s="5"/>
    </row>
    <row r="54" spans="2:15" ht="15">
      <c r="B54" s="19" t="s">
        <v>43</v>
      </c>
      <c r="C54" s="20"/>
      <c r="D54" s="20" t="s">
        <v>41</v>
      </c>
      <c r="E54" s="30"/>
      <c r="F54" s="30"/>
      <c r="G54" s="30"/>
      <c r="H54" s="30"/>
      <c r="I54" s="14"/>
      <c r="J54" s="14"/>
      <c r="K54" s="14"/>
      <c r="L54" s="14"/>
      <c r="M54" s="14"/>
      <c r="N54" s="14"/>
      <c r="O54" s="15"/>
    </row>
    <row r="55" spans="2:15" ht="30" customHeight="1">
      <c r="B55" s="3"/>
      <c r="C55" s="38"/>
      <c r="D55" s="2" t="s">
        <v>104</v>
      </c>
      <c r="E55" s="34">
        <v>0.67</v>
      </c>
      <c r="F55" s="34"/>
      <c r="G55" s="34"/>
      <c r="H55" s="34"/>
      <c r="I55" s="2"/>
      <c r="J55" s="2"/>
      <c r="K55" s="2"/>
      <c r="L55" s="2"/>
      <c r="M55" s="95"/>
      <c r="N55" s="102"/>
      <c r="O55" s="5"/>
    </row>
    <row r="56" spans="2:15" ht="30" customHeight="1">
      <c r="B56" s="3"/>
      <c r="C56" s="38"/>
      <c r="D56" s="2" t="s">
        <v>105</v>
      </c>
      <c r="E56" s="34">
        <v>0.06</v>
      </c>
      <c r="F56" s="34"/>
      <c r="G56" s="34"/>
      <c r="H56" s="34"/>
      <c r="I56" s="2"/>
      <c r="J56" s="2"/>
      <c r="K56" s="2"/>
      <c r="L56" s="2"/>
      <c r="M56" s="95"/>
      <c r="N56" s="102"/>
      <c r="O56" s="5"/>
    </row>
    <row r="57" spans="2:15" ht="30" customHeight="1">
      <c r="B57" s="3"/>
      <c r="C57" s="38"/>
      <c r="D57" s="2" t="s">
        <v>106</v>
      </c>
      <c r="E57" s="34">
        <v>0.2</v>
      </c>
      <c r="F57" s="34"/>
      <c r="G57" s="34"/>
      <c r="H57" s="34"/>
      <c r="I57" s="2"/>
      <c r="J57" s="2"/>
      <c r="K57" s="2"/>
      <c r="L57" s="2"/>
      <c r="M57" s="95"/>
      <c r="N57" s="102"/>
      <c r="O57" s="5"/>
    </row>
    <row r="58" spans="2:15" ht="15">
      <c r="B58" s="3"/>
      <c r="C58" s="38"/>
      <c r="D58" s="2" t="s">
        <v>98</v>
      </c>
      <c r="E58" s="34">
        <v>0.03</v>
      </c>
      <c r="F58" s="34"/>
      <c r="G58" s="34"/>
      <c r="H58" s="34"/>
      <c r="I58" s="2"/>
      <c r="J58" s="2"/>
      <c r="K58" s="2"/>
      <c r="L58" s="2"/>
      <c r="M58" s="95"/>
      <c r="N58" s="102"/>
      <c r="O58" s="5"/>
    </row>
    <row r="59" spans="2:15" ht="15">
      <c r="B59" s="3"/>
      <c r="C59" s="38"/>
      <c r="D59" s="2" t="s">
        <v>42</v>
      </c>
      <c r="E59" s="34">
        <v>0.04</v>
      </c>
      <c r="F59" s="34"/>
      <c r="G59" s="34"/>
      <c r="H59" s="34"/>
      <c r="I59" s="2"/>
      <c r="J59" s="2"/>
      <c r="K59" s="2"/>
      <c r="L59" s="2"/>
      <c r="M59" s="95"/>
      <c r="N59" s="102"/>
      <c r="O59" s="5"/>
    </row>
    <row r="60" spans="2:15" ht="15" thickBot="1">
      <c r="B60" s="7"/>
      <c r="C60" s="8"/>
      <c r="D60" s="8"/>
      <c r="E60" s="33"/>
      <c r="F60" s="33"/>
      <c r="G60" s="33"/>
      <c r="H60" s="33"/>
      <c r="I60" s="8"/>
      <c r="J60" s="8"/>
      <c r="K60" s="8"/>
      <c r="L60" s="8"/>
      <c r="M60" s="8"/>
      <c r="N60" s="8"/>
      <c r="O60" s="9"/>
    </row>
    <row r="61" spans="2:15" ht="30" customHeight="1">
      <c r="B61" s="21" t="s">
        <v>44</v>
      </c>
      <c r="C61" s="22"/>
      <c r="D61" s="22" t="s">
        <v>29</v>
      </c>
      <c r="E61" s="31"/>
      <c r="F61" s="31"/>
      <c r="G61" s="31"/>
      <c r="H61" s="31"/>
      <c r="I61" s="16"/>
      <c r="J61" s="16"/>
      <c r="K61" s="16"/>
      <c r="L61" s="16"/>
      <c r="M61" s="16"/>
      <c r="N61" s="16"/>
      <c r="O61" s="15"/>
    </row>
    <row r="62" spans="2:15" ht="30" customHeight="1">
      <c r="B62" s="6"/>
      <c r="C62" s="4"/>
      <c r="D62" s="38" t="s">
        <v>111</v>
      </c>
      <c r="E62" s="44">
        <v>72.75</v>
      </c>
      <c r="F62" s="44"/>
      <c r="G62" s="106" t="s">
        <v>303</v>
      </c>
      <c r="H62" s="44"/>
      <c r="I62" s="4"/>
      <c r="J62" s="4"/>
      <c r="K62" s="4"/>
      <c r="L62" s="4"/>
      <c r="M62" s="4"/>
      <c r="N62" s="4"/>
      <c r="O62" s="5"/>
    </row>
    <row r="63" spans="2:15" ht="39.95" customHeight="1">
      <c r="B63" s="6"/>
      <c r="C63" s="4"/>
      <c r="D63" s="38" t="s">
        <v>112</v>
      </c>
      <c r="E63" s="44">
        <v>7.17</v>
      </c>
      <c r="F63" s="44"/>
      <c r="G63" s="44"/>
      <c r="H63" s="44"/>
      <c r="I63" s="4"/>
      <c r="J63" s="4"/>
      <c r="K63" s="4"/>
      <c r="L63" s="4"/>
      <c r="M63" s="4"/>
      <c r="N63" s="4"/>
      <c r="O63" s="5"/>
    </row>
    <row r="64" spans="2:15" ht="33.75" customHeight="1">
      <c r="B64" s="6"/>
      <c r="C64" s="4"/>
      <c r="D64" s="38" t="s">
        <v>113</v>
      </c>
      <c r="E64" s="110">
        <v>65.58</v>
      </c>
      <c r="F64" s="44"/>
      <c r="G64" s="44"/>
      <c r="H64" s="44"/>
      <c r="I64" s="4"/>
      <c r="J64" s="4"/>
      <c r="K64" s="4"/>
      <c r="L64" s="4"/>
      <c r="M64" s="4"/>
      <c r="N64" s="4"/>
      <c r="O64" s="5"/>
    </row>
    <row r="65" spans="2:15" ht="27.75" customHeight="1">
      <c r="B65" s="6"/>
      <c r="C65" s="56"/>
      <c r="D65" s="57" t="s">
        <v>239</v>
      </c>
      <c r="E65" s="94">
        <v>66.23</v>
      </c>
      <c r="F65" s="94"/>
      <c r="G65" s="94"/>
      <c r="H65" s="94"/>
      <c r="I65" s="4"/>
      <c r="J65" s="4"/>
      <c r="K65" s="4"/>
      <c r="L65" s="4"/>
      <c r="M65" s="4"/>
      <c r="N65" s="4"/>
      <c r="O65" s="5"/>
    </row>
    <row r="66" spans="2:15" ht="27" customHeight="1" thickBot="1">
      <c r="B66" s="7"/>
      <c r="C66" s="58"/>
      <c r="D66" s="59" t="s">
        <v>240</v>
      </c>
      <c r="E66" s="79">
        <v>1.01</v>
      </c>
      <c r="F66" s="79"/>
      <c r="G66" s="79"/>
      <c r="H66" s="79"/>
      <c r="I66" s="8"/>
      <c r="J66" s="8"/>
      <c r="K66" s="8"/>
      <c r="L66" s="8"/>
      <c r="M66" s="8"/>
      <c r="N66" s="8"/>
      <c r="O66" s="9"/>
    </row>
    <row r="67" spans="2:15" ht="60" customHeight="1">
      <c r="B67" s="54" t="s">
        <v>109</v>
      </c>
      <c r="C67" s="55"/>
      <c r="D67" s="55" t="s">
        <v>37</v>
      </c>
      <c r="E67" s="51"/>
      <c r="F67" s="51"/>
      <c r="G67" s="51"/>
      <c r="H67" s="51"/>
      <c r="I67" s="4"/>
      <c r="J67" s="4"/>
      <c r="K67" s="4"/>
      <c r="L67" s="4"/>
      <c r="M67" s="4"/>
      <c r="N67" s="4"/>
      <c r="O67" s="5"/>
    </row>
    <row r="68" spans="2:15" ht="15">
      <c r="B68" s="6"/>
      <c r="C68" s="4"/>
      <c r="D68" s="4"/>
      <c r="E68" s="51"/>
      <c r="F68" s="51"/>
      <c r="G68" s="51"/>
      <c r="H68" s="51"/>
      <c r="I68" s="4"/>
      <c r="J68" s="4"/>
      <c r="K68" s="4"/>
      <c r="L68" s="4"/>
      <c r="M68" s="4"/>
      <c r="N68" s="4"/>
      <c r="O68" s="5"/>
    </row>
    <row r="69" spans="2:15" ht="15">
      <c r="B69" s="6"/>
      <c r="C69" s="4"/>
      <c r="D69" s="2" t="s">
        <v>99</v>
      </c>
      <c r="E69" s="80"/>
      <c r="F69" s="80">
        <v>32</v>
      </c>
      <c r="G69" s="80"/>
      <c r="H69" s="80"/>
      <c r="I69" s="4"/>
      <c r="J69" s="4"/>
      <c r="K69" s="4"/>
      <c r="L69" s="4"/>
      <c r="M69" s="4"/>
      <c r="N69" s="4"/>
      <c r="O69" s="5"/>
    </row>
    <row r="70" spans="2:15" ht="35.25" customHeight="1">
      <c r="B70" s="6"/>
      <c r="C70" s="4"/>
      <c r="D70" s="2" t="s">
        <v>38</v>
      </c>
      <c r="E70" s="80"/>
      <c r="F70" s="80">
        <v>97</v>
      </c>
      <c r="G70" s="80"/>
      <c r="H70" s="80"/>
      <c r="I70" s="4"/>
      <c r="J70" s="4"/>
      <c r="K70" s="4"/>
      <c r="L70" s="4"/>
      <c r="M70" s="4"/>
      <c r="N70" s="4"/>
      <c r="O70" s="5"/>
    </row>
    <row r="71" spans="2:15" ht="39" customHeight="1" thickBot="1">
      <c r="B71" s="7"/>
      <c r="C71" s="8"/>
      <c r="D71" s="13" t="s">
        <v>289</v>
      </c>
      <c r="E71" s="81"/>
      <c r="F71" s="81">
        <v>31</v>
      </c>
      <c r="G71" s="81"/>
      <c r="H71" s="81"/>
      <c r="I71" s="8"/>
      <c r="J71" s="8"/>
      <c r="K71" s="8"/>
      <c r="L71" s="8"/>
      <c r="M71" s="8"/>
      <c r="N71" s="8"/>
      <c r="O71" s="9"/>
    </row>
    <row r="72" spans="2:15" ht="15" thickBot="1">
      <c r="B72" s="6"/>
      <c r="C72" s="4"/>
      <c r="D72" s="4"/>
      <c r="E72" s="29"/>
      <c r="F72" s="29"/>
      <c r="G72" s="29"/>
      <c r="H72" s="29"/>
      <c r="I72" s="4"/>
      <c r="J72" s="4"/>
      <c r="K72" s="4"/>
      <c r="L72" s="4"/>
      <c r="M72" s="4"/>
      <c r="N72" s="4"/>
      <c r="O72" s="5"/>
    </row>
    <row r="73" spans="2:15" ht="15">
      <c r="B73" s="25" t="s">
        <v>110</v>
      </c>
      <c r="C73" s="40"/>
      <c r="D73" s="142" t="s">
        <v>30</v>
      </c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4"/>
    </row>
    <row r="74" spans="2:15" s="98" customFormat="1" ht="60" customHeight="1">
      <c r="B74" s="130" t="s">
        <v>117</v>
      </c>
      <c r="C74" s="131" t="s">
        <v>39</v>
      </c>
      <c r="D74" s="132" t="s">
        <v>290</v>
      </c>
      <c r="E74" s="131" t="s">
        <v>31</v>
      </c>
      <c r="F74" s="134" t="s">
        <v>114</v>
      </c>
      <c r="G74" s="135"/>
      <c r="H74" s="135"/>
      <c r="I74" s="99" t="s">
        <v>32</v>
      </c>
      <c r="J74" s="99" t="s">
        <v>288</v>
      </c>
      <c r="K74" s="99" t="s">
        <v>115</v>
      </c>
      <c r="L74" s="99" t="s">
        <v>33</v>
      </c>
      <c r="M74" s="104" t="s">
        <v>297</v>
      </c>
      <c r="N74" s="103" t="s">
        <v>298</v>
      </c>
      <c r="O74" s="137" t="s">
        <v>100</v>
      </c>
    </row>
    <row r="75" spans="2:15" s="98" customFormat="1" ht="36" customHeight="1">
      <c r="B75" s="130"/>
      <c r="C75" s="131"/>
      <c r="D75" s="133"/>
      <c r="E75" s="131"/>
      <c r="F75" s="99" t="s">
        <v>291</v>
      </c>
      <c r="G75" s="99" t="s">
        <v>292</v>
      </c>
      <c r="H75" s="99" t="s">
        <v>293</v>
      </c>
      <c r="I75" s="99" t="s">
        <v>287</v>
      </c>
      <c r="J75" s="99" t="s">
        <v>287</v>
      </c>
      <c r="K75" s="99" t="s">
        <v>286</v>
      </c>
      <c r="L75" s="99" t="s">
        <v>281</v>
      </c>
      <c r="M75" s="139" t="s">
        <v>285</v>
      </c>
      <c r="N75" s="140"/>
      <c r="O75" s="138"/>
    </row>
    <row r="76" spans="2:15" ht="15" customHeight="1">
      <c r="B76" s="127" t="s">
        <v>118</v>
      </c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9"/>
    </row>
    <row r="77" spans="2:15" ht="15" customHeight="1">
      <c r="B77" s="17">
        <v>1</v>
      </c>
      <c r="C77" s="10" t="s">
        <v>184</v>
      </c>
      <c r="D77" s="112" t="s">
        <v>315</v>
      </c>
      <c r="E77" s="28">
        <v>1</v>
      </c>
      <c r="F77" s="28">
        <v>30</v>
      </c>
      <c r="G77" s="28">
        <v>30</v>
      </c>
      <c r="H77" s="28">
        <v>3</v>
      </c>
      <c r="I77" s="41">
        <v>2.8</v>
      </c>
      <c r="J77" s="41">
        <v>2.8</v>
      </c>
      <c r="K77" s="41">
        <v>1609</v>
      </c>
      <c r="L77" s="11">
        <v>1.9</v>
      </c>
      <c r="M77" s="109">
        <v>23.24745</v>
      </c>
      <c r="N77" s="109">
        <v>83.461318</v>
      </c>
      <c r="O77" s="109">
        <v>1</v>
      </c>
    </row>
    <row r="78" spans="2:15" ht="15" customHeight="1">
      <c r="B78" s="17">
        <v>2</v>
      </c>
      <c r="C78" s="10" t="s">
        <v>184</v>
      </c>
      <c r="D78" s="112" t="s">
        <v>316</v>
      </c>
      <c r="E78" s="28">
        <v>1</v>
      </c>
      <c r="F78" s="28">
        <v>30</v>
      </c>
      <c r="G78" s="28">
        <v>30</v>
      </c>
      <c r="H78" s="28">
        <v>3</v>
      </c>
      <c r="I78" s="41">
        <v>2.8</v>
      </c>
      <c r="J78" s="41">
        <v>2.8</v>
      </c>
      <c r="K78" s="41">
        <v>1609</v>
      </c>
      <c r="L78" s="11">
        <v>1.9</v>
      </c>
      <c r="M78" s="109">
        <v>23.247364</v>
      </c>
      <c r="N78" s="109">
        <v>83.462057</v>
      </c>
      <c r="O78" s="109">
        <v>1</v>
      </c>
    </row>
    <row r="79" spans="2:15" ht="15" customHeight="1">
      <c r="B79" s="17">
        <v>3</v>
      </c>
      <c r="C79" s="10" t="s">
        <v>184</v>
      </c>
      <c r="D79" s="112" t="s">
        <v>317</v>
      </c>
      <c r="E79" s="28">
        <v>1</v>
      </c>
      <c r="F79" s="28">
        <v>30</v>
      </c>
      <c r="G79" s="28">
        <v>30</v>
      </c>
      <c r="H79" s="28">
        <v>3</v>
      </c>
      <c r="I79" s="41">
        <v>2.8</v>
      </c>
      <c r="J79" s="41">
        <v>2.8</v>
      </c>
      <c r="K79" s="41">
        <v>1609</v>
      </c>
      <c r="L79" s="11">
        <v>1.9</v>
      </c>
      <c r="M79" s="109">
        <v>23.2457</v>
      </c>
      <c r="N79" s="109">
        <v>83.463879</v>
      </c>
      <c r="O79" s="109">
        <v>1</v>
      </c>
    </row>
    <row r="80" spans="2:15" ht="15" customHeight="1">
      <c r="B80" s="17">
        <v>4</v>
      </c>
      <c r="C80" s="10" t="s">
        <v>184</v>
      </c>
      <c r="D80" s="112" t="s">
        <v>318</v>
      </c>
      <c r="E80" s="28">
        <v>1</v>
      </c>
      <c r="F80" s="28">
        <v>30</v>
      </c>
      <c r="G80" s="28">
        <v>30</v>
      </c>
      <c r="H80" s="28">
        <v>3</v>
      </c>
      <c r="I80" s="41">
        <v>2.8</v>
      </c>
      <c r="J80" s="41">
        <v>2.8</v>
      </c>
      <c r="K80" s="41">
        <v>1609</v>
      </c>
      <c r="L80" s="11">
        <v>1.9</v>
      </c>
      <c r="M80" s="109">
        <v>23.241393</v>
      </c>
      <c r="N80" s="109">
        <v>8.476504</v>
      </c>
      <c r="O80" s="109">
        <v>1</v>
      </c>
    </row>
    <row r="81" spans="2:15" ht="15" customHeight="1">
      <c r="B81" s="17">
        <v>5</v>
      </c>
      <c r="C81" s="10" t="s">
        <v>184</v>
      </c>
      <c r="D81" s="112" t="s">
        <v>319</v>
      </c>
      <c r="E81" s="28">
        <v>1</v>
      </c>
      <c r="F81" s="28">
        <v>30</v>
      </c>
      <c r="G81" s="28">
        <v>30</v>
      </c>
      <c r="H81" s="28">
        <v>3</v>
      </c>
      <c r="I81" s="41">
        <v>2.8</v>
      </c>
      <c r="J81" s="41">
        <v>2.8</v>
      </c>
      <c r="K81" s="41">
        <v>1609</v>
      </c>
      <c r="L81" s="11">
        <v>1.9</v>
      </c>
      <c r="M81" s="109">
        <v>23.242529</v>
      </c>
      <c r="N81" s="109">
        <v>83.477558</v>
      </c>
      <c r="O81" s="109">
        <v>1</v>
      </c>
    </row>
    <row r="82" spans="2:15" ht="15" customHeight="1">
      <c r="B82" s="17">
        <v>6</v>
      </c>
      <c r="C82" s="10" t="s">
        <v>184</v>
      </c>
      <c r="D82" s="112" t="s">
        <v>320</v>
      </c>
      <c r="E82" s="28">
        <v>1</v>
      </c>
      <c r="F82" s="28">
        <v>30</v>
      </c>
      <c r="G82" s="28">
        <v>30</v>
      </c>
      <c r="H82" s="28">
        <v>3</v>
      </c>
      <c r="I82" s="41">
        <v>2.8</v>
      </c>
      <c r="J82" s="41">
        <v>2.8</v>
      </c>
      <c r="K82" s="41">
        <v>1609</v>
      </c>
      <c r="L82" s="11">
        <v>1.9</v>
      </c>
      <c r="M82" s="109">
        <v>23.230224</v>
      </c>
      <c r="N82" s="109">
        <v>83.467523</v>
      </c>
      <c r="O82" s="109">
        <v>1</v>
      </c>
    </row>
    <row r="83" spans="2:15" ht="15" customHeight="1">
      <c r="B83" s="17">
        <v>7</v>
      </c>
      <c r="C83" s="10" t="s">
        <v>184</v>
      </c>
      <c r="D83" s="112" t="s">
        <v>321</v>
      </c>
      <c r="E83" s="28">
        <v>1</v>
      </c>
      <c r="F83" s="28">
        <v>30</v>
      </c>
      <c r="G83" s="28">
        <v>30</v>
      </c>
      <c r="H83" s="28">
        <v>3</v>
      </c>
      <c r="I83" s="41">
        <v>2.8</v>
      </c>
      <c r="J83" s="41">
        <v>2.8</v>
      </c>
      <c r="K83" s="41">
        <v>1609</v>
      </c>
      <c r="L83" s="11">
        <v>1.9</v>
      </c>
      <c r="M83" s="109">
        <v>23.247311</v>
      </c>
      <c r="N83" s="109">
        <v>83.462039</v>
      </c>
      <c r="O83" s="109">
        <v>1</v>
      </c>
    </row>
    <row r="84" spans="2:15" ht="15" customHeight="1">
      <c r="B84" s="17">
        <v>8</v>
      </c>
      <c r="C84" s="10" t="s">
        <v>184</v>
      </c>
      <c r="D84" s="112" t="s">
        <v>322</v>
      </c>
      <c r="E84" s="28">
        <v>1</v>
      </c>
      <c r="F84" s="28">
        <v>30</v>
      </c>
      <c r="G84" s="28">
        <v>30</v>
      </c>
      <c r="H84" s="28">
        <v>3</v>
      </c>
      <c r="I84" s="41">
        <v>2.8</v>
      </c>
      <c r="J84" s="41">
        <v>2.8</v>
      </c>
      <c r="K84" s="41">
        <v>1609</v>
      </c>
      <c r="L84" s="11">
        <v>1.9</v>
      </c>
      <c r="M84" s="109">
        <v>23.246896</v>
      </c>
      <c r="N84" s="109">
        <v>83.462732</v>
      </c>
      <c r="O84" s="109">
        <v>1</v>
      </c>
    </row>
    <row r="85" spans="2:15" ht="15" customHeight="1">
      <c r="B85" s="17">
        <v>9</v>
      </c>
      <c r="C85" s="10" t="s">
        <v>184</v>
      </c>
      <c r="D85" s="112" t="s">
        <v>323</v>
      </c>
      <c r="E85" s="28">
        <v>1</v>
      </c>
      <c r="F85" s="28">
        <v>30</v>
      </c>
      <c r="G85" s="28">
        <v>30</v>
      </c>
      <c r="H85" s="28">
        <v>3</v>
      </c>
      <c r="I85" s="41">
        <v>2.8</v>
      </c>
      <c r="J85" s="41">
        <v>2.8</v>
      </c>
      <c r="K85" s="41">
        <v>1609</v>
      </c>
      <c r="L85" s="11">
        <v>1.9</v>
      </c>
      <c r="M85" s="109">
        <v>23.250058</v>
      </c>
      <c r="N85" s="109">
        <v>83.468363</v>
      </c>
      <c r="O85" s="109">
        <v>1</v>
      </c>
    </row>
    <row r="86" spans="2:15" ht="15" customHeight="1">
      <c r="B86" s="17">
        <v>10</v>
      </c>
      <c r="C86" s="10" t="s">
        <v>184</v>
      </c>
      <c r="D86" s="112" t="s">
        <v>324</v>
      </c>
      <c r="E86" s="28">
        <v>1</v>
      </c>
      <c r="F86" s="28">
        <v>30</v>
      </c>
      <c r="G86" s="28">
        <v>30</v>
      </c>
      <c r="H86" s="28">
        <v>3</v>
      </c>
      <c r="I86" s="41">
        <v>2.8</v>
      </c>
      <c r="J86" s="41">
        <v>2.8</v>
      </c>
      <c r="K86" s="41">
        <v>1609</v>
      </c>
      <c r="L86" s="11">
        <v>1.9</v>
      </c>
      <c r="M86" s="109">
        <v>23.232732</v>
      </c>
      <c r="N86" s="109">
        <v>83.472605</v>
      </c>
      <c r="O86" s="109">
        <v>1</v>
      </c>
    </row>
    <row r="87" spans="2:15" ht="15" customHeight="1">
      <c r="B87" s="17">
        <v>11</v>
      </c>
      <c r="C87" s="10" t="s">
        <v>184</v>
      </c>
      <c r="D87" s="112" t="s">
        <v>325</v>
      </c>
      <c r="E87" s="28">
        <v>1</v>
      </c>
      <c r="F87" s="28">
        <v>30</v>
      </c>
      <c r="G87" s="28">
        <v>30</v>
      </c>
      <c r="H87" s="28">
        <v>3</v>
      </c>
      <c r="I87" s="41">
        <v>2.8</v>
      </c>
      <c r="J87" s="41">
        <v>2.8</v>
      </c>
      <c r="K87" s="41">
        <v>1609</v>
      </c>
      <c r="L87" s="11">
        <v>1.9</v>
      </c>
      <c r="M87" s="109">
        <v>23.232726</v>
      </c>
      <c r="N87" s="109">
        <v>83.460285</v>
      </c>
      <c r="O87" s="109">
        <v>1</v>
      </c>
    </row>
    <row r="88" spans="2:15" ht="15" customHeight="1">
      <c r="B88" s="17">
        <v>12</v>
      </c>
      <c r="C88" s="10" t="s">
        <v>184</v>
      </c>
      <c r="D88" s="112" t="s">
        <v>326</v>
      </c>
      <c r="E88" s="28">
        <v>1</v>
      </c>
      <c r="F88" s="28">
        <v>30</v>
      </c>
      <c r="G88" s="28">
        <v>30</v>
      </c>
      <c r="H88" s="28">
        <v>3</v>
      </c>
      <c r="I88" s="41">
        <v>2.8</v>
      </c>
      <c r="J88" s="41">
        <v>2.8</v>
      </c>
      <c r="K88" s="41">
        <v>1609</v>
      </c>
      <c r="L88" s="11">
        <v>1.9</v>
      </c>
      <c r="M88" s="109">
        <v>23.232721</v>
      </c>
      <c r="N88" s="109">
        <v>83.447965</v>
      </c>
      <c r="O88" s="109">
        <v>1</v>
      </c>
    </row>
    <row r="89" spans="2:15" ht="15" customHeight="1">
      <c r="B89" s="17">
        <v>13</v>
      </c>
      <c r="C89" s="43" t="s">
        <v>224</v>
      </c>
      <c r="D89" s="112" t="s">
        <v>327</v>
      </c>
      <c r="E89" s="28">
        <v>1</v>
      </c>
      <c r="F89" s="28">
        <v>0</v>
      </c>
      <c r="G89" s="28">
        <v>3</v>
      </c>
      <c r="H89" s="28">
        <v>7</v>
      </c>
      <c r="I89" s="41">
        <v>2.15</v>
      </c>
      <c r="J89" s="41">
        <v>1.03</v>
      </c>
      <c r="K89" s="41">
        <v>591</v>
      </c>
      <c r="L89" s="11">
        <v>1</v>
      </c>
      <c r="M89" s="109">
        <v>23.247561</v>
      </c>
      <c r="N89" s="109">
        <v>83.461491</v>
      </c>
      <c r="O89" s="109">
        <v>1</v>
      </c>
    </row>
    <row r="90" spans="2:15" ht="15" customHeight="1">
      <c r="B90" s="17">
        <v>14</v>
      </c>
      <c r="C90" s="10" t="s">
        <v>189</v>
      </c>
      <c r="D90" s="112" t="s">
        <v>328</v>
      </c>
      <c r="E90" s="28">
        <v>1</v>
      </c>
      <c r="F90" s="28">
        <v>32</v>
      </c>
      <c r="G90" s="28">
        <v>23</v>
      </c>
      <c r="H90" s="28">
        <v>0.3</v>
      </c>
      <c r="I90" s="42">
        <v>0.32</v>
      </c>
      <c r="J90" s="42">
        <v>0.32</v>
      </c>
      <c r="K90" s="41">
        <v>183</v>
      </c>
      <c r="L90" s="11">
        <v>0</v>
      </c>
      <c r="M90" s="109">
        <v>23.244183</v>
      </c>
      <c r="N90" s="109">
        <v>83.453292</v>
      </c>
      <c r="O90" s="109">
        <v>1</v>
      </c>
    </row>
    <row r="91" spans="2:15" ht="15" customHeight="1">
      <c r="B91" s="17">
        <v>15</v>
      </c>
      <c r="C91" s="10" t="s">
        <v>189</v>
      </c>
      <c r="D91" s="112" t="s">
        <v>329</v>
      </c>
      <c r="E91" s="28">
        <v>1</v>
      </c>
      <c r="F91" s="28">
        <v>37</v>
      </c>
      <c r="G91" s="28">
        <v>22</v>
      </c>
      <c r="H91" s="28">
        <v>0.3</v>
      </c>
      <c r="I91" s="42">
        <v>0.36</v>
      </c>
      <c r="J91" s="42">
        <v>0.36</v>
      </c>
      <c r="K91" s="41">
        <v>206</v>
      </c>
      <c r="L91" s="11">
        <v>0</v>
      </c>
      <c r="M91" s="109">
        <v>23.246227</v>
      </c>
      <c r="N91" s="109">
        <v>83.468991</v>
      </c>
      <c r="O91" s="109">
        <v>1</v>
      </c>
    </row>
    <row r="92" spans="2:15" ht="15" customHeight="1">
      <c r="B92" s="17">
        <v>16</v>
      </c>
      <c r="C92" s="10" t="s">
        <v>189</v>
      </c>
      <c r="D92" s="112" t="s">
        <v>330</v>
      </c>
      <c r="E92" s="28">
        <v>1</v>
      </c>
      <c r="F92" s="28">
        <v>41</v>
      </c>
      <c r="G92" s="28">
        <v>33</v>
      </c>
      <c r="H92" s="28">
        <v>0.3</v>
      </c>
      <c r="I92" s="42">
        <v>0.59</v>
      </c>
      <c r="J92" s="42">
        <v>0.59</v>
      </c>
      <c r="K92" s="41">
        <v>339</v>
      </c>
      <c r="L92" s="11">
        <v>0</v>
      </c>
      <c r="M92" s="109">
        <v>23.244733</v>
      </c>
      <c r="N92" s="109">
        <v>83.475431</v>
      </c>
      <c r="O92" s="109">
        <v>1</v>
      </c>
    </row>
    <row r="93" spans="2:15" ht="15" customHeight="1">
      <c r="B93" s="17">
        <v>17</v>
      </c>
      <c r="C93" s="10" t="s">
        <v>189</v>
      </c>
      <c r="D93" s="112" t="s">
        <v>331</v>
      </c>
      <c r="E93" s="28">
        <v>1</v>
      </c>
      <c r="F93" s="28">
        <v>54</v>
      </c>
      <c r="G93" s="28">
        <v>32</v>
      </c>
      <c r="H93" s="28">
        <v>0.3</v>
      </c>
      <c r="I93" s="42">
        <v>0.76</v>
      </c>
      <c r="J93" s="42">
        <v>0.76</v>
      </c>
      <c r="K93" s="41">
        <v>436</v>
      </c>
      <c r="L93" s="11">
        <v>0</v>
      </c>
      <c r="M93" s="109">
        <v>23.244474</v>
      </c>
      <c r="N93" s="109">
        <v>83.472453</v>
      </c>
      <c r="O93" s="109">
        <v>1</v>
      </c>
    </row>
    <row r="94" spans="2:15" ht="15" customHeight="1">
      <c r="B94" s="17">
        <v>18</v>
      </c>
      <c r="C94" s="10" t="s">
        <v>189</v>
      </c>
      <c r="D94" s="112" t="s">
        <v>332</v>
      </c>
      <c r="E94" s="28">
        <v>1</v>
      </c>
      <c r="F94" s="28">
        <v>54</v>
      </c>
      <c r="G94" s="28">
        <v>32</v>
      </c>
      <c r="H94" s="28">
        <v>0.3</v>
      </c>
      <c r="I94" s="42">
        <v>0.76</v>
      </c>
      <c r="J94" s="42">
        <v>0.76</v>
      </c>
      <c r="K94" s="41">
        <v>436</v>
      </c>
      <c r="L94" s="11">
        <v>0</v>
      </c>
      <c r="M94" s="109">
        <v>23.241275</v>
      </c>
      <c r="N94" s="109">
        <v>83.464936</v>
      </c>
      <c r="O94" s="109">
        <v>1</v>
      </c>
    </row>
    <row r="95" spans="2:15" ht="15" customHeight="1">
      <c r="B95" s="17">
        <v>19</v>
      </c>
      <c r="C95" s="10" t="s">
        <v>189</v>
      </c>
      <c r="D95" s="112" t="s">
        <v>333</v>
      </c>
      <c r="E95" s="28">
        <v>1</v>
      </c>
      <c r="F95" s="28">
        <v>54</v>
      </c>
      <c r="G95" s="28">
        <v>32</v>
      </c>
      <c r="H95" s="28">
        <v>0.3</v>
      </c>
      <c r="I95" s="42">
        <v>0.76</v>
      </c>
      <c r="J95" s="42">
        <v>0.76</v>
      </c>
      <c r="K95" s="41">
        <v>436</v>
      </c>
      <c r="L95" s="11">
        <v>0</v>
      </c>
      <c r="M95" s="109">
        <v>23.246252</v>
      </c>
      <c r="N95" s="109">
        <v>83.461917</v>
      </c>
      <c r="O95" s="109">
        <v>1</v>
      </c>
    </row>
    <row r="96" spans="2:15" ht="15" customHeight="1">
      <c r="B96" s="17">
        <v>20</v>
      </c>
      <c r="C96" s="10" t="s">
        <v>189</v>
      </c>
      <c r="D96" s="112" t="s">
        <v>334</v>
      </c>
      <c r="E96" s="28">
        <v>1</v>
      </c>
      <c r="F96" s="28">
        <v>54</v>
      </c>
      <c r="G96" s="28">
        <v>32</v>
      </c>
      <c r="H96" s="28">
        <v>0.3</v>
      </c>
      <c r="I96" s="42">
        <v>0.76</v>
      </c>
      <c r="J96" s="42">
        <v>0.76</v>
      </c>
      <c r="K96" s="41">
        <v>436</v>
      </c>
      <c r="L96" s="11">
        <v>0</v>
      </c>
      <c r="M96" s="109">
        <v>23.24745</v>
      </c>
      <c r="N96" s="109">
        <v>83.461318</v>
      </c>
      <c r="O96" s="109">
        <v>1</v>
      </c>
    </row>
    <row r="97" spans="2:15" ht="15" customHeight="1">
      <c r="B97" s="17">
        <v>21</v>
      </c>
      <c r="C97" s="10" t="s">
        <v>189</v>
      </c>
      <c r="D97" s="112" t="s">
        <v>335</v>
      </c>
      <c r="E97" s="28">
        <v>1</v>
      </c>
      <c r="F97" s="28">
        <v>54</v>
      </c>
      <c r="G97" s="28">
        <v>32</v>
      </c>
      <c r="H97" s="28">
        <v>0.3</v>
      </c>
      <c r="I97" s="42">
        <v>0.76</v>
      </c>
      <c r="J97" s="42">
        <v>0.76</v>
      </c>
      <c r="K97" s="41">
        <v>436</v>
      </c>
      <c r="L97" s="11">
        <v>0</v>
      </c>
      <c r="M97" s="109">
        <v>23.2457</v>
      </c>
      <c r="N97" s="109">
        <v>83.463879</v>
      </c>
      <c r="O97" s="109">
        <v>1</v>
      </c>
    </row>
    <row r="98" spans="2:15" ht="15" customHeight="1">
      <c r="B98" s="17">
        <v>22</v>
      </c>
      <c r="C98" s="10" t="s">
        <v>189</v>
      </c>
      <c r="D98" s="112" t="s">
        <v>336</v>
      </c>
      <c r="E98" s="28">
        <v>1</v>
      </c>
      <c r="F98" s="28">
        <v>54</v>
      </c>
      <c r="G98" s="28">
        <v>32</v>
      </c>
      <c r="H98" s="28">
        <v>0.3</v>
      </c>
      <c r="I98" s="42">
        <v>0.76</v>
      </c>
      <c r="J98" s="42">
        <v>0.76</v>
      </c>
      <c r="K98" s="41">
        <v>436</v>
      </c>
      <c r="L98" s="11">
        <v>0</v>
      </c>
      <c r="M98" s="109">
        <v>23.244183</v>
      </c>
      <c r="N98" s="109">
        <v>83.453292</v>
      </c>
      <c r="O98" s="109">
        <v>1</v>
      </c>
    </row>
    <row r="99" spans="2:15" ht="15" customHeight="1">
      <c r="B99" s="17">
        <v>23</v>
      </c>
      <c r="C99" s="10" t="s">
        <v>189</v>
      </c>
      <c r="D99" s="112" t="s">
        <v>337</v>
      </c>
      <c r="E99" s="28">
        <v>1</v>
      </c>
      <c r="F99" s="28">
        <v>54</v>
      </c>
      <c r="G99" s="28">
        <v>32</v>
      </c>
      <c r="H99" s="28">
        <v>0.3</v>
      </c>
      <c r="I99" s="42">
        <v>0.76</v>
      </c>
      <c r="J99" s="42">
        <v>0.76</v>
      </c>
      <c r="K99" s="41">
        <v>436</v>
      </c>
      <c r="L99" s="11">
        <v>0</v>
      </c>
      <c r="M99" s="109">
        <v>23.248036</v>
      </c>
      <c r="N99" s="109">
        <v>83.466691</v>
      </c>
      <c r="O99" s="109">
        <v>1</v>
      </c>
    </row>
    <row r="100" spans="2:15" ht="15" customHeight="1">
      <c r="B100" s="17">
        <v>24</v>
      </c>
      <c r="C100" s="10" t="s">
        <v>189</v>
      </c>
      <c r="D100" s="112" t="s">
        <v>338</v>
      </c>
      <c r="E100" s="28">
        <v>1</v>
      </c>
      <c r="F100" s="28">
        <v>51</v>
      </c>
      <c r="G100" s="28">
        <v>89</v>
      </c>
      <c r="H100" s="28">
        <v>0.3</v>
      </c>
      <c r="I100" s="42">
        <v>1.99</v>
      </c>
      <c r="J100" s="42">
        <v>1.99</v>
      </c>
      <c r="K100" s="41">
        <v>1143</v>
      </c>
      <c r="L100" s="11">
        <v>0</v>
      </c>
      <c r="M100" s="109">
        <v>23.245853</v>
      </c>
      <c r="N100" s="109">
        <v>83.466616</v>
      </c>
      <c r="O100" s="109">
        <v>1</v>
      </c>
    </row>
    <row r="101" spans="2:15" ht="15" customHeight="1">
      <c r="B101" s="17">
        <v>25</v>
      </c>
      <c r="C101" s="10" t="s">
        <v>189</v>
      </c>
      <c r="D101" s="112" t="s">
        <v>339</v>
      </c>
      <c r="E101" s="28">
        <v>1</v>
      </c>
      <c r="F101" s="28">
        <v>51</v>
      </c>
      <c r="G101" s="28">
        <v>89</v>
      </c>
      <c r="H101" s="28">
        <v>0.3</v>
      </c>
      <c r="I101" s="42">
        <v>1.99</v>
      </c>
      <c r="J101" s="42">
        <v>1.99</v>
      </c>
      <c r="K101" s="41">
        <v>1143</v>
      </c>
      <c r="L101" s="11">
        <v>0</v>
      </c>
      <c r="M101" s="109">
        <v>23.232732</v>
      </c>
      <c r="N101" s="109">
        <v>83.472605</v>
      </c>
      <c r="O101" s="109">
        <v>1</v>
      </c>
    </row>
    <row r="102" spans="2:15" ht="15" customHeight="1">
      <c r="B102" s="17">
        <v>26</v>
      </c>
      <c r="C102" s="10" t="s">
        <v>189</v>
      </c>
      <c r="D102" s="112" t="s">
        <v>340</v>
      </c>
      <c r="E102" s="28">
        <v>1</v>
      </c>
      <c r="F102" s="28">
        <v>51</v>
      </c>
      <c r="G102" s="28">
        <v>89</v>
      </c>
      <c r="H102" s="28">
        <v>0.3</v>
      </c>
      <c r="I102" s="42">
        <v>1.99</v>
      </c>
      <c r="J102" s="42">
        <v>1.99</v>
      </c>
      <c r="K102" s="41">
        <v>1143</v>
      </c>
      <c r="L102" s="11">
        <v>0</v>
      </c>
      <c r="M102" s="109">
        <v>23.246896</v>
      </c>
      <c r="N102" s="109">
        <v>83.462732</v>
      </c>
      <c r="O102" s="109">
        <v>1</v>
      </c>
    </row>
    <row r="103" spans="2:15" ht="15" customHeight="1">
      <c r="B103" s="17">
        <v>27</v>
      </c>
      <c r="C103" s="10" t="s">
        <v>189</v>
      </c>
      <c r="D103" s="161" t="s">
        <v>341</v>
      </c>
      <c r="E103" s="28">
        <v>1</v>
      </c>
      <c r="F103" s="28">
        <v>51</v>
      </c>
      <c r="G103" s="28">
        <v>89</v>
      </c>
      <c r="H103" s="28">
        <v>0.3</v>
      </c>
      <c r="I103" s="42">
        <v>1.99</v>
      </c>
      <c r="J103" s="42">
        <v>1.99</v>
      </c>
      <c r="K103" s="41">
        <v>1143</v>
      </c>
      <c r="L103" s="11">
        <v>0</v>
      </c>
      <c r="M103" s="109">
        <v>23.248036</v>
      </c>
      <c r="N103" s="109">
        <v>83.466691</v>
      </c>
      <c r="O103" s="109">
        <v>1</v>
      </c>
    </row>
    <row r="104" spans="2:15" ht="15" customHeight="1">
      <c r="B104" s="17">
        <v>28</v>
      </c>
      <c r="C104" s="10" t="s">
        <v>189</v>
      </c>
      <c r="D104" s="161" t="s">
        <v>342</v>
      </c>
      <c r="E104" s="28">
        <v>1</v>
      </c>
      <c r="F104" s="28">
        <v>51</v>
      </c>
      <c r="G104" s="28">
        <v>89</v>
      </c>
      <c r="H104" s="28">
        <v>0.3</v>
      </c>
      <c r="I104" s="42">
        <v>1.99</v>
      </c>
      <c r="J104" s="42">
        <v>1.99</v>
      </c>
      <c r="K104" s="41">
        <v>1143</v>
      </c>
      <c r="L104" s="11">
        <v>0</v>
      </c>
      <c r="M104" s="109">
        <v>23.247311</v>
      </c>
      <c r="N104" s="109">
        <v>83.462039</v>
      </c>
      <c r="O104" s="109">
        <v>1</v>
      </c>
    </row>
    <row r="105" spans="2:15" ht="15" customHeight="1">
      <c r="B105" s="17">
        <v>29</v>
      </c>
      <c r="C105" s="10" t="s">
        <v>189</v>
      </c>
      <c r="D105" s="161" t="s">
        <v>343</v>
      </c>
      <c r="E105" s="28">
        <v>1</v>
      </c>
      <c r="F105" s="28">
        <v>43</v>
      </c>
      <c r="G105" s="28">
        <v>78</v>
      </c>
      <c r="H105" s="28">
        <v>0.3</v>
      </c>
      <c r="I105" s="42">
        <v>1.47</v>
      </c>
      <c r="J105" s="42">
        <v>1.47</v>
      </c>
      <c r="K105" s="41">
        <v>844</v>
      </c>
      <c r="L105" s="11">
        <v>0</v>
      </c>
      <c r="M105" s="109">
        <v>23.247311</v>
      </c>
      <c r="N105" s="109">
        <v>83.462039</v>
      </c>
      <c r="O105" s="109">
        <v>1</v>
      </c>
    </row>
    <row r="106" spans="2:15" ht="15" customHeight="1">
      <c r="B106" s="17">
        <v>30</v>
      </c>
      <c r="C106" s="10" t="s">
        <v>189</v>
      </c>
      <c r="D106" s="161" t="s">
        <v>344</v>
      </c>
      <c r="E106" s="28">
        <v>1</v>
      </c>
      <c r="F106" s="28">
        <v>40</v>
      </c>
      <c r="G106" s="28">
        <v>92</v>
      </c>
      <c r="H106" s="28">
        <v>0.3</v>
      </c>
      <c r="I106" s="42">
        <v>1.62</v>
      </c>
      <c r="J106" s="42">
        <v>1.62</v>
      </c>
      <c r="K106" s="41">
        <v>931</v>
      </c>
      <c r="L106" s="11">
        <v>0</v>
      </c>
      <c r="M106" s="109">
        <v>23.2457</v>
      </c>
      <c r="N106" s="109">
        <v>83.463879</v>
      </c>
      <c r="O106" s="109">
        <v>1</v>
      </c>
    </row>
    <row r="107" spans="2:15" ht="15" customHeight="1">
      <c r="B107" s="17">
        <v>31</v>
      </c>
      <c r="C107" s="10" t="s">
        <v>189</v>
      </c>
      <c r="D107" s="161" t="s">
        <v>345</v>
      </c>
      <c r="E107" s="28">
        <v>1</v>
      </c>
      <c r="F107" s="28">
        <v>41</v>
      </c>
      <c r="G107" s="28">
        <v>43</v>
      </c>
      <c r="H107" s="28">
        <v>0.3</v>
      </c>
      <c r="I107" s="42">
        <v>0.77</v>
      </c>
      <c r="J107" s="42">
        <v>0.77</v>
      </c>
      <c r="K107" s="41">
        <v>442</v>
      </c>
      <c r="L107" s="11">
        <v>0</v>
      </c>
      <c r="M107" s="109">
        <v>23.244183</v>
      </c>
      <c r="N107" s="109">
        <v>83.453292</v>
      </c>
      <c r="O107" s="109">
        <v>1</v>
      </c>
    </row>
    <row r="108" spans="2:15" ht="15" customHeight="1">
      <c r="B108" s="17">
        <v>32</v>
      </c>
      <c r="C108" s="10" t="s">
        <v>189</v>
      </c>
      <c r="D108" s="161" t="s">
        <v>346</v>
      </c>
      <c r="E108" s="28">
        <v>1</v>
      </c>
      <c r="F108" s="28">
        <v>41</v>
      </c>
      <c r="G108" s="28">
        <v>58</v>
      </c>
      <c r="H108" s="28">
        <v>0.3</v>
      </c>
      <c r="I108" s="42">
        <v>1.04</v>
      </c>
      <c r="J108" s="42">
        <v>1.04</v>
      </c>
      <c r="K108" s="41">
        <v>597</v>
      </c>
      <c r="L108" s="11">
        <v>0</v>
      </c>
      <c r="M108" s="109">
        <v>23.250058</v>
      </c>
      <c r="N108" s="109">
        <v>83.468363</v>
      </c>
      <c r="O108" s="109">
        <v>1</v>
      </c>
    </row>
    <row r="109" spans="2:15" ht="15" customHeight="1">
      <c r="B109" s="17">
        <v>33</v>
      </c>
      <c r="C109" s="10" t="s">
        <v>189</v>
      </c>
      <c r="D109" s="161" t="s">
        <v>347</v>
      </c>
      <c r="E109" s="28">
        <v>1</v>
      </c>
      <c r="F109" s="28">
        <v>41</v>
      </c>
      <c r="G109" s="28">
        <v>34</v>
      </c>
      <c r="H109" s="28">
        <v>0.3</v>
      </c>
      <c r="I109" s="42">
        <v>0.61</v>
      </c>
      <c r="J109" s="42">
        <v>0.61</v>
      </c>
      <c r="K109" s="41">
        <v>350</v>
      </c>
      <c r="L109" s="11">
        <v>0</v>
      </c>
      <c r="M109" s="109">
        <v>23.248036</v>
      </c>
      <c r="N109" s="109">
        <v>83.466691</v>
      </c>
      <c r="O109" s="109">
        <v>1</v>
      </c>
    </row>
    <row r="110" spans="2:15" ht="15" customHeight="1">
      <c r="B110" s="17">
        <v>34</v>
      </c>
      <c r="C110" s="10" t="s">
        <v>189</v>
      </c>
      <c r="D110" s="161" t="s">
        <v>348</v>
      </c>
      <c r="E110" s="28">
        <v>1</v>
      </c>
      <c r="F110" s="28">
        <v>32</v>
      </c>
      <c r="G110" s="28">
        <v>61</v>
      </c>
      <c r="H110" s="28">
        <v>0.3</v>
      </c>
      <c r="I110" s="42">
        <v>0.86</v>
      </c>
      <c r="J110" s="42">
        <v>0.86</v>
      </c>
      <c r="K110" s="41">
        <v>494</v>
      </c>
      <c r="L110" s="11">
        <v>0</v>
      </c>
      <c r="M110" s="109" t="s">
        <v>299</v>
      </c>
      <c r="N110" s="109" t="s">
        <v>300</v>
      </c>
      <c r="O110" s="109">
        <v>1</v>
      </c>
    </row>
    <row r="111" spans="2:15" ht="15" customHeight="1">
      <c r="B111" s="17">
        <v>35</v>
      </c>
      <c r="C111" s="10" t="s">
        <v>189</v>
      </c>
      <c r="D111" s="161" t="s">
        <v>349</v>
      </c>
      <c r="E111" s="28">
        <v>1</v>
      </c>
      <c r="F111" s="28">
        <v>53</v>
      </c>
      <c r="G111" s="28">
        <v>39</v>
      </c>
      <c r="H111" s="28">
        <v>0.3</v>
      </c>
      <c r="I111" s="42">
        <v>0.91</v>
      </c>
      <c r="J111" s="42">
        <v>0.91</v>
      </c>
      <c r="K111" s="41">
        <v>522</v>
      </c>
      <c r="L111" s="11">
        <v>0</v>
      </c>
      <c r="M111" s="109">
        <v>23.247561</v>
      </c>
      <c r="N111" s="109">
        <v>83.461491</v>
      </c>
      <c r="O111" s="109">
        <v>1</v>
      </c>
    </row>
    <row r="112" spans="2:15" ht="15" customHeight="1">
      <c r="B112" s="17">
        <v>36</v>
      </c>
      <c r="C112" s="10" t="s">
        <v>189</v>
      </c>
      <c r="D112" s="161" t="s">
        <v>350</v>
      </c>
      <c r="E112" s="28">
        <v>1</v>
      </c>
      <c r="F112" s="28">
        <v>50</v>
      </c>
      <c r="G112" s="28">
        <v>63</v>
      </c>
      <c r="H112" s="28">
        <v>0.3</v>
      </c>
      <c r="I112" s="42">
        <v>1.38</v>
      </c>
      <c r="J112" s="42">
        <v>1.38</v>
      </c>
      <c r="K112" s="41">
        <v>793</v>
      </c>
      <c r="L112" s="11">
        <v>0</v>
      </c>
      <c r="M112" s="109">
        <v>23.247561</v>
      </c>
      <c r="N112" s="109">
        <v>83.461491</v>
      </c>
      <c r="O112" s="109">
        <v>1</v>
      </c>
    </row>
    <row r="113" spans="2:15" ht="15" customHeight="1">
      <c r="B113" s="17">
        <v>37</v>
      </c>
      <c r="C113" s="10" t="s">
        <v>189</v>
      </c>
      <c r="D113" s="162" t="s">
        <v>351</v>
      </c>
      <c r="E113" s="28">
        <v>1</v>
      </c>
      <c r="F113" s="28">
        <v>50</v>
      </c>
      <c r="G113" s="28">
        <v>84</v>
      </c>
      <c r="H113" s="28">
        <v>0.3</v>
      </c>
      <c r="I113" s="42">
        <v>1.85</v>
      </c>
      <c r="J113" s="42">
        <v>1.85</v>
      </c>
      <c r="K113" s="41">
        <v>1063</v>
      </c>
      <c r="L113" s="11">
        <v>0</v>
      </c>
      <c r="M113" s="109">
        <v>23.247364</v>
      </c>
      <c r="N113" s="109">
        <v>83.462057</v>
      </c>
      <c r="O113" s="109">
        <v>1</v>
      </c>
    </row>
    <row r="114" spans="2:15" ht="15" customHeight="1">
      <c r="B114" s="17">
        <v>38</v>
      </c>
      <c r="C114" s="10" t="s">
        <v>189</v>
      </c>
      <c r="D114" s="162" t="s">
        <v>352</v>
      </c>
      <c r="E114" s="28">
        <v>1</v>
      </c>
      <c r="F114" s="28">
        <v>50</v>
      </c>
      <c r="G114" s="28">
        <v>90</v>
      </c>
      <c r="H114" s="28">
        <v>0.3</v>
      </c>
      <c r="I114" s="42">
        <v>1.98</v>
      </c>
      <c r="J114" s="42">
        <v>1.98</v>
      </c>
      <c r="K114" s="41">
        <v>1137</v>
      </c>
      <c r="L114" s="11">
        <v>0</v>
      </c>
      <c r="M114" s="109">
        <v>23.247364</v>
      </c>
      <c r="N114" s="109">
        <v>83.462057</v>
      </c>
      <c r="O114" s="109">
        <v>1</v>
      </c>
    </row>
    <row r="115" spans="2:15" ht="15" customHeight="1">
      <c r="B115" s="17">
        <v>39</v>
      </c>
      <c r="C115" s="10" t="s">
        <v>189</v>
      </c>
      <c r="D115" s="162" t="s">
        <v>353</v>
      </c>
      <c r="E115" s="28">
        <v>1</v>
      </c>
      <c r="F115" s="28">
        <v>33</v>
      </c>
      <c r="G115" s="28">
        <v>62</v>
      </c>
      <c r="H115" s="28">
        <v>0.3</v>
      </c>
      <c r="I115" s="42">
        <v>0.9</v>
      </c>
      <c r="J115" s="42">
        <v>0.9</v>
      </c>
      <c r="K115" s="41">
        <v>517</v>
      </c>
      <c r="L115" s="11">
        <v>0</v>
      </c>
      <c r="M115" s="109">
        <v>23.245853</v>
      </c>
      <c r="N115" s="109">
        <v>83.466616</v>
      </c>
      <c r="O115" s="109">
        <v>1</v>
      </c>
    </row>
    <row r="116" spans="2:15" ht="15" customHeight="1">
      <c r="B116" s="17">
        <v>40</v>
      </c>
      <c r="C116" s="10" t="s">
        <v>189</v>
      </c>
      <c r="D116" s="162" t="s">
        <v>354</v>
      </c>
      <c r="E116" s="28">
        <v>1</v>
      </c>
      <c r="F116" s="28">
        <v>32</v>
      </c>
      <c r="G116" s="28">
        <v>36</v>
      </c>
      <c r="H116" s="28">
        <v>0.3</v>
      </c>
      <c r="I116" s="42">
        <v>0.51</v>
      </c>
      <c r="J116" s="42">
        <v>0.51</v>
      </c>
      <c r="K116" s="41">
        <v>293</v>
      </c>
      <c r="L116" s="11">
        <v>0</v>
      </c>
      <c r="M116" s="109">
        <v>23.245853</v>
      </c>
      <c r="N116" s="109">
        <v>83.466616</v>
      </c>
      <c r="O116" s="109">
        <v>1</v>
      </c>
    </row>
    <row r="117" spans="2:15" ht="15" customHeight="1">
      <c r="B117" s="17">
        <v>41</v>
      </c>
      <c r="C117" s="10" t="s">
        <v>189</v>
      </c>
      <c r="D117" s="162" t="s">
        <v>355</v>
      </c>
      <c r="E117" s="28">
        <v>1</v>
      </c>
      <c r="F117" s="28">
        <v>55</v>
      </c>
      <c r="G117" s="28">
        <v>77</v>
      </c>
      <c r="H117" s="28">
        <v>0.3</v>
      </c>
      <c r="I117" s="42">
        <v>1.86</v>
      </c>
      <c r="J117" s="42">
        <v>1.86</v>
      </c>
      <c r="K117" s="41">
        <v>1068</v>
      </c>
      <c r="L117" s="11">
        <v>0</v>
      </c>
      <c r="M117" s="109">
        <v>23.246896</v>
      </c>
      <c r="N117" s="109">
        <v>83.462732</v>
      </c>
      <c r="O117" s="109">
        <v>1</v>
      </c>
    </row>
    <row r="118" spans="2:15" ht="15" customHeight="1">
      <c r="B118" s="120" t="s">
        <v>304</v>
      </c>
      <c r="C118" s="121"/>
      <c r="D118" s="121"/>
      <c r="E118" s="163"/>
      <c r="F118" s="163"/>
      <c r="G118" s="163"/>
      <c r="H118" s="163"/>
      <c r="I118" s="163"/>
      <c r="J118" s="163"/>
      <c r="K118" s="164"/>
      <c r="L118" s="117"/>
      <c r="M118" s="118"/>
      <c r="N118" s="118"/>
      <c r="O118" s="118"/>
    </row>
    <row r="119" spans="2:15" ht="15" customHeight="1">
      <c r="B119" s="113">
        <v>42</v>
      </c>
      <c r="C119" s="119" t="s">
        <v>230</v>
      </c>
      <c r="D119" s="43" t="s">
        <v>308</v>
      </c>
      <c r="E119" s="114">
        <v>1</v>
      </c>
      <c r="F119" s="114">
        <v>8</v>
      </c>
      <c r="G119" s="114">
        <v>5</v>
      </c>
      <c r="H119" s="114">
        <v>1</v>
      </c>
      <c r="I119" s="115">
        <v>0.14</v>
      </c>
      <c r="J119" s="115">
        <v>0.14</v>
      </c>
      <c r="K119" s="116">
        <v>79</v>
      </c>
      <c r="L119" s="117">
        <v>1</v>
      </c>
      <c r="M119" s="109">
        <v>23.246896</v>
      </c>
      <c r="N119" s="109">
        <v>83.462732</v>
      </c>
      <c r="O119" s="118">
        <v>0</v>
      </c>
    </row>
    <row r="120" spans="2:15" ht="15" customHeight="1">
      <c r="B120" s="113">
        <v>43</v>
      </c>
      <c r="C120" s="119" t="s">
        <v>230</v>
      </c>
      <c r="D120" s="43" t="s">
        <v>308</v>
      </c>
      <c r="E120" s="114">
        <v>1</v>
      </c>
      <c r="F120" s="114">
        <v>8</v>
      </c>
      <c r="G120" s="114">
        <v>5</v>
      </c>
      <c r="H120" s="114">
        <v>1</v>
      </c>
      <c r="I120" s="115">
        <v>0.14</v>
      </c>
      <c r="J120" s="115">
        <v>0.14</v>
      </c>
      <c r="K120" s="116">
        <v>79</v>
      </c>
      <c r="L120" s="117">
        <v>1</v>
      </c>
      <c r="M120" s="109">
        <v>23.248036</v>
      </c>
      <c r="N120" s="109">
        <v>83.466691</v>
      </c>
      <c r="O120" s="118">
        <v>0</v>
      </c>
    </row>
    <row r="121" spans="2:15" ht="15" customHeight="1">
      <c r="B121" s="113">
        <v>44</v>
      </c>
      <c r="C121" s="119" t="s">
        <v>230</v>
      </c>
      <c r="D121" s="43" t="s">
        <v>308</v>
      </c>
      <c r="E121" s="114">
        <v>1</v>
      </c>
      <c r="F121" s="114">
        <v>8</v>
      </c>
      <c r="G121" s="114">
        <v>5</v>
      </c>
      <c r="H121" s="114">
        <v>1</v>
      </c>
      <c r="I121" s="115">
        <v>0.14</v>
      </c>
      <c r="J121" s="115">
        <v>0.14</v>
      </c>
      <c r="K121" s="116">
        <v>79</v>
      </c>
      <c r="L121" s="117">
        <v>1</v>
      </c>
      <c r="M121" s="109">
        <v>23.247311</v>
      </c>
      <c r="N121" s="109">
        <v>83.462039</v>
      </c>
      <c r="O121" s="118">
        <v>0</v>
      </c>
    </row>
    <row r="122" spans="2:15" ht="15" customHeight="1">
      <c r="B122" s="113">
        <v>45</v>
      </c>
      <c r="C122" s="119" t="s">
        <v>230</v>
      </c>
      <c r="D122" s="43" t="s">
        <v>308</v>
      </c>
      <c r="E122" s="114">
        <v>1</v>
      </c>
      <c r="F122" s="114">
        <v>8</v>
      </c>
      <c r="G122" s="114">
        <v>5</v>
      </c>
      <c r="H122" s="114">
        <v>1</v>
      </c>
      <c r="I122" s="115">
        <v>0.14</v>
      </c>
      <c r="J122" s="115">
        <v>0.14</v>
      </c>
      <c r="K122" s="116">
        <v>79</v>
      </c>
      <c r="L122" s="117">
        <v>1</v>
      </c>
      <c r="M122" s="109">
        <v>23.247311</v>
      </c>
      <c r="N122" s="109">
        <v>83.462039</v>
      </c>
      <c r="O122" s="118">
        <v>0</v>
      </c>
    </row>
    <row r="123" spans="2:15" ht="15" customHeight="1">
      <c r="B123" s="113">
        <v>46</v>
      </c>
      <c r="C123" s="119" t="s">
        <v>230</v>
      </c>
      <c r="D123" s="43" t="s">
        <v>308</v>
      </c>
      <c r="E123" s="114">
        <v>1</v>
      </c>
      <c r="F123" s="114">
        <v>8</v>
      </c>
      <c r="G123" s="114">
        <v>5</v>
      </c>
      <c r="H123" s="114">
        <v>1</v>
      </c>
      <c r="I123" s="115">
        <v>0.14</v>
      </c>
      <c r="J123" s="115">
        <v>0.14</v>
      </c>
      <c r="K123" s="116">
        <v>79</v>
      </c>
      <c r="L123" s="117">
        <v>1</v>
      </c>
      <c r="M123" s="109">
        <v>23.2457</v>
      </c>
      <c r="N123" s="109">
        <v>83.463879</v>
      </c>
      <c r="O123" s="118">
        <v>0</v>
      </c>
    </row>
    <row r="124" spans="2:15" ht="15" customHeight="1">
      <c r="B124" s="113">
        <v>47</v>
      </c>
      <c r="C124" s="119" t="s">
        <v>230</v>
      </c>
      <c r="D124" s="43" t="s">
        <v>308</v>
      </c>
      <c r="E124" s="114">
        <v>1</v>
      </c>
      <c r="F124" s="114">
        <v>8</v>
      </c>
      <c r="G124" s="114">
        <v>5</v>
      </c>
      <c r="H124" s="114">
        <v>1</v>
      </c>
      <c r="I124" s="115">
        <v>0.14</v>
      </c>
      <c r="J124" s="115">
        <v>0.14</v>
      </c>
      <c r="K124" s="116">
        <v>79</v>
      </c>
      <c r="L124" s="117">
        <v>1</v>
      </c>
      <c r="M124" s="109">
        <v>23.244183</v>
      </c>
      <c r="N124" s="109">
        <v>83.453292</v>
      </c>
      <c r="O124" s="118">
        <v>0</v>
      </c>
    </row>
    <row r="125" spans="2:15" ht="15" customHeight="1">
      <c r="B125" s="113">
        <v>48</v>
      </c>
      <c r="C125" s="41" t="s">
        <v>230</v>
      </c>
      <c r="D125" s="43" t="s">
        <v>308</v>
      </c>
      <c r="E125" s="114">
        <v>1</v>
      </c>
      <c r="F125" s="114">
        <v>8</v>
      </c>
      <c r="G125" s="114">
        <v>5</v>
      </c>
      <c r="H125" s="114">
        <v>1</v>
      </c>
      <c r="I125" s="115">
        <v>0.14</v>
      </c>
      <c r="J125" s="115">
        <v>0.14</v>
      </c>
      <c r="K125" s="116">
        <v>79</v>
      </c>
      <c r="L125" s="117">
        <v>1</v>
      </c>
      <c r="M125" s="109">
        <v>23.250058</v>
      </c>
      <c r="N125" s="109">
        <v>83.468363</v>
      </c>
      <c r="O125" s="118">
        <v>0</v>
      </c>
    </row>
    <row r="126" spans="2:15" ht="15" customHeight="1">
      <c r="B126" s="113">
        <v>49</v>
      </c>
      <c r="C126" s="41" t="s">
        <v>305</v>
      </c>
      <c r="D126" s="41" t="s">
        <v>231</v>
      </c>
      <c r="E126" s="114">
        <v>1</v>
      </c>
      <c r="F126" s="114">
        <v>5</v>
      </c>
      <c r="G126" s="114">
        <v>5</v>
      </c>
      <c r="H126" s="114">
        <v>1.25</v>
      </c>
      <c r="I126" s="115">
        <v>0.12</v>
      </c>
      <c r="J126" s="115">
        <v>0.12</v>
      </c>
      <c r="K126" s="116">
        <v>68</v>
      </c>
      <c r="L126" s="117">
        <v>0.01</v>
      </c>
      <c r="M126" s="109">
        <v>23.248036</v>
      </c>
      <c r="N126" s="109">
        <v>83.466691</v>
      </c>
      <c r="O126" s="118">
        <v>0</v>
      </c>
    </row>
    <row r="127" spans="2:15" ht="15" customHeight="1">
      <c r="B127" s="113">
        <v>50</v>
      </c>
      <c r="C127" s="41" t="s">
        <v>305</v>
      </c>
      <c r="D127" s="41" t="s">
        <v>231</v>
      </c>
      <c r="E127" s="114">
        <v>1</v>
      </c>
      <c r="F127" s="114">
        <v>5</v>
      </c>
      <c r="G127" s="114">
        <v>5</v>
      </c>
      <c r="H127" s="114">
        <v>1.25</v>
      </c>
      <c r="I127" s="115">
        <v>0.12</v>
      </c>
      <c r="J127" s="115">
        <v>0.12</v>
      </c>
      <c r="K127" s="116">
        <v>68</v>
      </c>
      <c r="L127" s="117">
        <v>0.01</v>
      </c>
      <c r="M127" s="109" t="s">
        <v>299</v>
      </c>
      <c r="N127" s="109" t="s">
        <v>300</v>
      </c>
      <c r="O127" s="118">
        <v>0</v>
      </c>
    </row>
    <row r="128" spans="2:15" ht="15" customHeight="1">
      <c r="B128" s="113">
        <v>51</v>
      </c>
      <c r="C128" s="41" t="s">
        <v>306</v>
      </c>
      <c r="D128" s="41" t="s">
        <v>231</v>
      </c>
      <c r="E128" s="114">
        <v>1</v>
      </c>
      <c r="F128" s="114">
        <v>60</v>
      </c>
      <c r="G128" s="114">
        <v>70</v>
      </c>
      <c r="H128" s="114">
        <v>0</v>
      </c>
      <c r="I128" s="115">
        <v>0.57</v>
      </c>
      <c r="J128" s="115">
        <v>0.57</v>
      </c>
      <c r="K128" s="116">
        <v>323</v>
      </c>
      <c r="L128" s="117">
        <v>0.4</v>
      </c>
      <c r="M128" s="109">
        <v>23.247311</v>
      </c>
      <c r="N128" s="109">
        <v>83.462039</v>
      </c>
      <c r="O128" s="118">
        <v>0</v>
      </c>
    </row>
    <row r="129" spans="2:15" ht="15" customHeight="1">
      <c r="B129" s="113">
        <v>52</v>
      </c>
      <c r="C129" s="119" t="s">
        <v>307</v>
      </c>
      <c r="D129" s="43" t="s">
        <v>235</v>
      </c>
      <c r="E129" s="114">
        <v>1</v>
      </c>
      <c r="F129" s="114">
        <v>23</v>
      </c>
      <c r="G129" s="114">
        <v>6</v>
      </c>
      <c r="H129" s="114">
        <v>1.5</v>
      </c>
      <c r="I129" s="115">
        <v>2.28</v>
      </c>
      <c r="J129" s="115">
        <v>1.2</v>
      </c>
      <c r="K129" s="116">
        <v>1295</v>
      </c>
      <c r="L129" s="117">
        <v>1</v>
      </c>
      <c r="M129" s="109">
        <v>23.250058</v>
      </c>
      <c r="N129" s="109">
        <v>83.468363</v>
      </c>
      <c r="O129" s="118">
        <v>0</v>
      </c>
    </row>
    <row r="130" spans="2:15" s="101" customFormat="1" ht="15" customHeight="1" thickBot="1">
      <c r="B130" s="146" t="s">
        <v>251</v>
      </c>
      <c r="C130" s="147"/>
      <c r="D130" s="148"/>
      <c r="E130" s="100">
        <v>52</v>
      </c>
      <c r="F130" s="100"/>
      <c r="G130" s="100"/>
      <c r="H130" s="100"/>
      <c r="I130" s="100">
        <f>SUM(I77:I117)</f>
        <v>68.05000000000001</v>
      </c>
      <c r="J130" s="100">
        <f>SUM(J77:J117)</f>
        <v>66.93</v>
      </c>
      <c r="K130" s="100">
        <f>SUM(K77:K117)</f>
        <v>38445</v>
      </c>
      <c r="L130" s="100">
        <f>SUM(L77:L117)</f>
        <v>23.799999999999997</v>
      </c>
      <c r="M130" s="100"/>
      <c r="N130" s="100"/>
      <c r="O130" s="100">
        <f>SUM(O77:O117)</f>
        <v>41</v>
      </c>
    </row>
  </sheetData>
  <mergeCells count="21">
    <mergeCell ref="R7:S7"/>
    <mergeCell ref="I16:L16"/>
    <mergeCell ref="D73:O73"/>
    <mergeCell ref="E3:L3"/>
    <mergeCell ref="B130:D130"/>
    <mergeCell ref="E5:O5"/>
    <mergeCell ref="B118:D118"/>
    <mergeCell ref="B1:O1"/>
    <mergeCell ref="I17:L17"/>
    <mergeCell ref="E9:L9"/>
    <mergeCell ref="B76:O76"/>
    <mergeCell ref="B74:B75"/>
    <mergeCell ref="C74:C75"/>
    <mergeCell ref="D74:D75"/>
    <mergeCell ref="E74:E75"/>
    <mergeCell ref="F74:H74"/>
    <mergeCell ref="E6:K6"/>
    <mergeCell ref="E7:K7"/>
    <mergeCell ref="E8:K8"/>
    <mergeCell ref="O74:O75"/>
    <mergeCell ref="M75:N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J40" sqref="J40"/>
    </sheetView>
  </sheetViews>
  <sheetFormatPr defaultColWidth="9.140625" defaultRowHeight="15"/>
  <cols>
    <col min="1" max="1" width="62.7109375" style="0" customWidth="1"/>
  </cols>
  <sheetData>
    <row r="1" spans="1:7" ht="21" customHeight="1">
      <c r="A1" s="153" t="s">
        <v>252</v>
      </c>
      <c r="B1" s="153"/>
      <c r="C1" s="153"/>
      <c r="D1" s="153"/>
      <c r="E1" s="153"/>
      <c r="F1" s="153"/>
      <c r="G1" s="71" t="s">
        <v>253</v>
      </c>
    </row>
    <row r="2" spans="1:7" ht="15">
      <c r="A2" s="152" t="s">
        <v>47</v>
      </c>
      <c r="B2" s="152"/>
      <c r="C2" s="152"/>
      <c r="D2" s="152"/>
      <c r="E2" s="152"/>
      <c r="F2" s="152"/>
      <c r="G2" s="152"/>
    </row>
    <row r="3" spans="1:7" ht="15">
      <c r="A3" s="72" t="s">
        <v>48</v>
      </c>
      <c r="B3" s="151">
        <v>302</v>
      </c>
      <c r="C3" s="151"/>
      <c r="D3" s="151"/>
      <c r="E3" s="151"/>
      <c r="F3" s="151"/>
      <c r="G3" s="151"/>
    </row>
    <row r="4" spans="1:7" ht="15">
      <c r="A4" s="72" t="s">
        <v>49</v>
      </c>
      <c r="B4" s="154">
        <v>1445</v>
      </c>
      <c r="C4" s="154"/>
      <c r="D4" s="154"/>
      <c r="E4" s="154"/>
      <c r="F4" s="154"/>
      <c r="G4" s="154"/>
    </row>
    <row r="5" spans="1:7" ht="15">
      <c r="A5" s="72" t="s">
        <v>50</v>
      </c>
      <c r="B5" s="151">
        <v>291</v>
      </c>
      <c r="C5" s="151"/>
      <c r="D5" s="151"/>
      <c r="E5" s="151"/>
      <c r="F5" s="151"/>
      <c r="G5" s="151"/>
    </row>
    <row r="6" spans="1:7" ht="15">
      <c r="A6" s="72" t="s">
        <v>51</v>
      </c>
      <c r="B6" s="154">
        <v>1329</v>
      </c>
      <c r="C6" s="154"/>
      <c r="D6" s="154"/>
      <c r="E6" s="154"/>
      <c r="F6" s="154"/>
      <c r="G6" s="154"/>
    </row>
    <row r="7" spans="1:7" ht="15">
      <c r="A7" s="72" t="s">
        <v>52</v>
      </c>
      <c r="B7" s="151">
        <v>1.05</v>
      </c>
      <c r="C7" s="151"/>
      <c r="D7" s="151"/>
      <c r="E7" s="151"/>
      <c r="F7" s="151"/>
      <c r="G7" s="151"/>
    </row>
    <row r="8" spans="1:7" ht="15">
      <c r="A8" s="72" t="s">
        <v>53</v>
      </c>
      <c r="B8" s="151">
        <v>65.46</v>
      </c>
      <c r="C8" s="151"/>
      <c r="D8" s="151"/>
      <c r="E8" s="151"/>
      <c r="F8" s="151"/>
      <c r="G8" s="151"/>
    </row>
    <row r="9" spans="1:7" ht="21">
      <c r="A9" s="73" t="s">
        <v>54</v>
      </c>
      <c r="B9" s="74" t="s">
        <v>55</v>
      </c>
      <c r="C9" s="74" t="s">
        <v>56</v>
      </c>
      <c r="D9" s="74" t="s">
        <v>57</v>
      </c>
      <c r="E9" s="74" t="s">
        <v>58</v>
      </c>
      <c r="F9" s="74" t="s">
        <v>59</v>
      </c>
      <c r="G9" s="75" t="s">
        <v>60</v>
      </c>
    </row>
    <row r="10" spans="1:7" ht="15">
      <c r="A10" s="72" t="s">
        <v>61</v>
      </c>
      <c r="B10" s="76">
        <v>0</v>
      </c>
      <c r="C10" s="76">
        <v>0</v>
      </c>
      <c r="D10" s="76">
        <v>0</v>
      </c>
      <c r="E10" s="76">
        <v>0</v>
      </c>
      <c r="F10" s="76">
        <v>0</v>
      </c>
      <c r="G10" s="77"/>
    </row>
    <row r="11" spans="1:7" ht="15">
      <c r="A11" s="72" t="s">
        <v>62</v>
      </c>
      <c r="B11" s="78">
        <v>9390</v>
      </c>
      <c r="C11" s="78">
        <v>37789</v>
      </c>
      <c r="D11" s="78">
        <v>32713</v>
      </c>
      <c r="E11" s="78">
        <v>34769</v>
      </c>
      <c r="F11" s="78">
        <v>15342</v>
      </c>
      <c r="G11" s="77"/>
    </row>
    <row r="12" spans="1:7" ht="15">
      <c r="A12" s="72" t="s">
        <v>63</v>
      </c>
      <c r="B12" s="76">
        <v>0</v>
      </c>
      <c r="C12" s="76">
        <v>0</v>
      </c>
      <c r="D12" s="76">
        <v>0</v>
      </c>
      <c r="E12" s="76">
        <v>0</v>
      </c>
      <c r="F12" s="76">
        <v>0</v>
      </c>
      <c r="G12" s="70"/>
    </row>
    <row r="13" spans="1:7" ht="15">
      <c r="A13" s="72" t="s">
        <v>64</v>
      </c>
      <c r="B13" s="76">
        <v>0</v>
      </c>
      <c r="C13" s="76"/>
      <c r="D13" s="76"/>
      <c r="E13" s="76"/>
      <c r="F13" s="76"/>
      <c r="G13" s="77"/>
    </row>
    <row r="14" spans="1:7" ht="15">
      <c r="A14" s="72" t="s">
        <v>65</v>
      </c>
      <c r="B14" s="76">
        <v>1.66</v>
      </c>
      <c r="C14" s="76">
        <v>1.37</v>
      </c>
      <c r="D14" s="76">
        <v>1.13</v>
      </c>
      <c r="E14" s="76">
        <v>0.89</v>
      </c>
      <c r="F14" s="76">
        <v>1.1</v>
      </c>
      <c r="G14" s="70"/>
    </row>
    <row r="15" spans="1:7" ht="15">
      <c r="A15" s="72" t="s">
        <v>66</v>
      </c>
      <c r="B15" s="76">
        <v>54.1</v>
      </c>
      <c r="C15" s="76">
        <v>50.59</v>
      </c>
      <c r="D15" s="76">
        <v>53.89</v>
      </c>
      <c r="E15" s="76">
        <v>51.82</v>
      </c>
      <c r="F15" s="76">
        <v>44.81</v>
      </c>
      <c r="G15" s="70"/>
    </row>
    <row r="16" spans="1:7" ht="15">
      <c r="A16" s="72" t="s">
        <v>67</v>
      </c>
      <c r="B16" s="76">
        <v>47.74</v>
      </c>
      <c r="C16" s="76">
        <v>48.15</v>
      </c>
      <c r="D16" s="76">
        <v>47.82</v>
      </c>
      <c r="E16" s="76">
        <v>51.61</v>
      </c>
      <c r="F16" s="76">
        <v>51.3</v>
      </c>
      <c r="G16" s="70"/>
    </row>
    <row r="17" spans="1:7" ht="15">
      <c r="A17" s="72" t="s">
        <v>68</v>
      </c>
      <c r="B17" s="76">
        <v>42.49</v>
      </c>
      <c r="C17" s="76">
        <v>133.06</v>
      </c>
      <c r="D17" s="76">
        <v>115.19</v>
      </c>
      <c r="E17" s="76">
        <v>124.18</v>
      </c>
      <c r="F17" s="76">
        <v>57.25</v>
      </c>
      <c r="G17" s="70"/>
    </row>
    <row r="18" spans="1:7" ht="15">
      <c r="A18" s="72" t="s">
        <v>69</v>
      </c>
      <c r="B18" s="76">
        <v>189.85</v>
      </c>
      <c r="C18" s="76">
        <v>175.93</v>
      </c>
      <c r="D18" s="76">
        <v>174</v>
      </c>
      <c r="E18" s="76">
        <v>172</v>
      </c>
      <c r="F18" s="76">
        <v>167</v>
      </c>
      <c r="G18" s="70"/>
    </row>
    <row r="19" spans="1:7" ht="15">
      <c r="A19" s="72" t="s">
        <v>70</v>
      </c>
      <c r="B19" s="76">
        <v>0</v>
      </c>
      <c r="C19" s="76">
        <v>233</v>
      </c>
      <c r="D19" s="76">
        <v>204</v>
      </c>
      <c r="E19" s="76">
        <v>198</v>
      </c>
      <c r="F19" s="76">
        <v>23</v>
      </c>
      <c r="G19" s="70"/>
    </row>
    <row r="20" spans="1:7" ht="15">
      <c r="A20" s="72" t="s">
        <v>71</v>
      </c>
      <c r="B20" s="76">
        <v>221</v>
      </c>
      <c r="C20" s="76">
        <v>284</v>
      </c>
      <c r="D20" s="76">
        <v>284</v>
      </c>
      <c r="E20" s="76">
        <v>280</v>
      </c>
      <c r="F20" s="76">
        <v>268</v>
      </c>
      <c r="G20" s="77"/>
    </row>
    <row r="21" spans="1:7" ht="15">
      <c r="A21" s="72" t="s">
        <v>72</v>
      </c>
      <c r="B21" s="76">
        <v>455</v>
      </c>
      <c r="C21" s="76">
        <v>627</v>
      </c>
      <c r="D21" s="76">
        <v>617</v>
      </c>
      <c r="E21" s="76">
        <v>606</v>
      </c>
      <c r="F21" s="76">
        <v>555</v>
      </c>
      <c r="G21" s="77"/>
    </row>
    <row r="22" spans="1:7" ht="15">
      <c r="A22" s="72" t="s">
        <v>73</v>
      </c>
      <c r="B22" s="76">
        <v>1</v>
      </c>
      <c r="C22" s="76">
        <v>4</v>
      </c>
      <c r="D22" s="76">
        <v>0</v>
      </c>
      <c r="E22" s="76">
        <v>1</v>
      </c>
      <c r="F22" s="76">
        <v>0</v>
      </c>
      <c r="G22" s="70"/>
    </row>
    <row r="23" spans="1:7" ht="15">
      <c r="A23" s="152" t="s">
        <v>74</v>
      </c>
      <c r="B23" s="152"/>
      <c r="C23" s="152"/>
      <c r="D23" s="152"/>
      <c r="E23" s="152"/>
      <c r="F23" s="152"/>
      <c r="G23" s="152"/>
    </row>
    <row r="24" spans="1:7" ht="15">
      <c r="A24" s="72" t="s">
        <v>75</v>
      </c>
      <c r="B24" s="76">
        <v>0</v>
      </c>
      <c r="C24" s="76">
        <v>0</v>
      </c>
      <c r="D24" s="76">
        <v>0</v>
      </c>
      <c r="E24" s="76">
        <v>0</v>
      </c>
      <c r="F24" s="76">
        <v>0</v>
      </c>
      <c r="G24" s="70"/>
    </row>
    <row r="25" spans="1:7" ht="15">
      <c r="A25" s="72" t="s">
        <v>76</v>
      </c>
      <c r="B25" s="76">
        <v>47</v>
      </c>
      <c r="C25" s="76">
        <v>75</v>
      </c>
      <c r="D25" s="76">
        <v>117</v>
      </c>
      <c r="E25" s="76">
        <v>85</v>
      </c>
      <c r="F25" s="76">
        <v>80</v>
      </c>
      <c r="G25" s="77"/>
    </row>
    <row r="26" spans="1:7" ht="15">
      <c r="A26" s="72" t="s">
        <v>77</v>
      </c>
      <c r="B26" s="76">
        <v>19</v>
      </c>
      <c r="C26" s="76">
        <v>41</v>
      </c>
      <c r="D26" s="76">
        <v>42</v>
      </c>
      <c r="E26" s="76">
        <v>44</v>
      </c>
      <c r="F26" s="76">
        <v>41</v>
      </c>
      <c r="G26" s="77"/>
    </row>
    <row r="27" spans="1:7" ht="15">
      <c r="A27" s="72" t="s">
        <v>78</v>
      </c>
      <c r="B27" s="76">
        <v>28</v>
      </c>
      <c r="C27" s="76">
        <v>34</v>
      </c>
      <c r="D27" s="76">
        <v>75</v>
      </c>
      <c r="E27" s="76">
        <v>41</v>
      </c>
      <c r="F27" s="76">
        <v>39</v>
      </c>
      <c r="G27" s="70"/>
    </row>
    <row r="28" spans="1:7" ht="15">
      <c r="A28" s="72" t="s">
        <v>79</v>
      </c>
      <c r="B28" s="76">
        <v>83.17</v>
      </c>
      <c r="C28" s="76">
        <v>85.02</v>
      </c>
      <c r="D28" s="76">
        <v>77.45</v>
      </c>
      <c r="E28" s="76">
        <v>86.74</v>
      </c>
      <c r="F28" s="76">
        <v>69.31</v>
      </c>
      <c r="G28" s="70"/>
    </row>
    <row r="29" spans="1:7" ht="15">
      <c r="A29" s="72" t="s">
        <v>80</v>
      </c>
      <c r="B29" s="76">
        <v>85.11</v>
      </c>
      <c r="C29" s="76">
        <v>90.67</v>
      </c>
      <c r="D29" s="76">
        <v>94.02</v>
      </c>
      <c r="E29" s="76">
        <v>82.35</v>
      </c>
      <c r="F29" s="76">
        <v>80</v>
      </c>
      <c r="G29" s="70"/>
    </row>
    <row r="30" spans="1:7" ht="15">
      <c r="A30" s="152" t="s">
        <v>81</v>
      </c>
      <c r="B30" s="152"/>
      <c r="C30" s="152"/>
      <c r="D30" s="152"/>
      <c r="E30" s="152"/>
      <c r="F30" s="152"/>
      <c r="G30" s="152"/>
    </row>
    <row r="31" spans="1:7" ht="15">
      <c r="A31" s="72" t="s">
        <v>82</v>
      </c>
      <c r="B31" s="76">
        <v>33.78</v>
      </c>
      <c r="C31" s="76">
        <v>70.99</v>
      </c>
      <c r="D31" s="76">
        <v>62.08</v>
      </c>
      <c r="E31" s="76">
        <v>68.25</v>
      </c>
      <c r="F31" s="76">
        <v>28.57</v>
      </c>
      <c r="G31" s="70"/>
    </row>
    <row r="32" spans="1:7" ht="15">
      <c r="A32" s="72" t="s">
        <v>83</v>
      </c>
      <c r="B32" s="76">
        <v>25.31</v>
      </c>
      <c r="C32" s="76">
        <v>60.5</v>
      </c>
      <c r="D32" s="76">
        <v>55.2</v>
      </c>
      <c r="E32" s="76">
        <v>59.49</v>
      </c>
      <c r="F32" s="76">
        <v>24.23</v>
      </c>
      <c r="G32" s="70"/>
    </row>
    <row r="33" spans="1:7" ht="15">
      <c r="A33" s="72" t="s">
        <v>84</v>
      </c>
      <c r="B33" s="76">
        <v>8.28</v>
      </c>
      <c r="C33" s="76">
        <v>9.83</v>
      </c>
      <c r="D33" s="76">
        <v>6.08</v>
      </c>
      <c r="E33" s="76">
        <v>7.78</v>
      </c>
      <c r="F33" s="76">
        <v>3.46</v>
      </c>
      <c r="G33" s="70"/>
    </row>
    <row r="34" spans="1:7" ht="15">
      <c r="A34" s="72" t="s">
        <v>85</v>
      </c>
      <c r="B34" s="76">
        <v>24.65</v>
      </c>
      <c r="C34" s="76">
        <v>13.98</v>
      </c>
      <c r="D34" s="76">
        <v>9.92</v>
      </c>
      <c r="E34" s="76">
        <v>11.56</v>
      </c>
      <c r="F34" s="76">
        <v>12.51</v>
      </c>
      <c r="G34" s="70"/>
    </row>
    <row r="35" spans="1:7" ht="15">
      <c r="A35" s="72" t="s">
        <v>86</v>
      </c>
      <c r="B35" s="76">
        <v>0.18</v>
      </c>
      <c r="C35" s="76">
        <v>0.66</v>
      </c>
      <c r="D35" s="76">
        <v>0.8</v>
      </c>
      <c r="E35" s="76">
        <v>0.98</v>
      </c>
      <c r="F35" s="76">
        <v>0.88</v>
      </c>
      <c r="G35" s="70"/>
    </row>
    <row r="36" spans="1:7" ht="15">
      <c r="A36" s="72" t="s">
        <v>87</v>
      </c>
      <c r="B36" s="76">
        <v>0.53</v>
      </c>
      <c r="C36" s="76">
        <v>0.93</v>
      </c>
      <c r="D36" s="76">
        <v>1.29</v>
      </c>
      <c r="E36" s="76">
        <v>1.44</v>
      </c>
      <c r="F36" s="76">
        <v>3.08</v>
      </c>
      <c r="G36" s="70"/>
    </row>
    <row r="37" spans="1:7" ht="15">
      <c r="A37" s="72" t="s">
        <v>88</v>
      </c>
      <c r="B37" s="76">
        <v>193.08</v>
      </c>
      <c r="C37" s="76">
        <v>202</v>
      </c>
      <c r="D37" s="76">
        <v>176.44</v>
      </c>
      <c r="E37" s="76">
        <v>195.03</v>
      </c>
      <c r="F37" s="76">
        <v>178.38</v>
      </c>
      <c r="G37" s="70"/>
    </row>
    <row r="38" spans="1:7" ht="15">
      <c r="A38" s="72" t="s">
        <v>89</v>
      </c>
      <c r="B38" s="76">
        <v>100</v>
      </c>
      <c r="C38" s="76">
        <v>100</v>
      </c>
      <c r="D38" s="76">
        <v>99.98</v>
      </c>
      <c r="E38" s="76">
        <v>99.73</v>
      </c>
      <c r="F38" s="76">
        <v>100</v>
      </c>
      <c r="G38" s="70"/>
    </row>
    <row r="39" spans="1:7" ht="15">
      <c r="A39" s="72" t="s">
        <v>90</v>
      </c>
      <c r="B39" s="76">
        <v>100</v>
      </c>
      <c r="C39" s="76">
        <v>79.31</v>
      </c>
      <c r="D39" s="76">
        <v>90.55</v>
      </c>
      <c r="E39" s="76">
        <v>100</v>
      </c>
      <c r="F39" s="76">
        <v>45.71</v>
      </c>
      <c r="G39" s="76"/>
    </row>
  </sheetData>
  <mergeCells count="10">
    <mergeCell ref="B7:G7"/>
    <mergeCell ref="B8:G8"/>
    <mergeCell ref="A23:G23"/>
    <mergeCell ref="A30:G30"/>
    <mergeCell ref="A1:F1"/>
    <mergeCell ref="A2:G2"/>
    <mergeCell ref="B3:G3"/>
    <mergeCell ref="B4:G4"/>
    <mergeCell ref="B5:G5"/>
    <mergeCell ref="B6:G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78"/>
  <sheetViews>
    <sheetView workbookViewId="0" topLeftCell="A50">
      <selection activeCell="L6" sqref="L6"/>
    </sheetView>
  </sheetViews>
  <sheetFormatPr defaultColWidth="9.140625" defaultRowHeight="15"/>
  <cols>
    <col min="1" max="1" width="5.00390625" style="60" customWidth="1"/>
    <col min="2" max="2" width="13.7109375" style="60" customWidth="1"/>
    <col min="3" max="3" width="27.00390625" style="89" customWidth="1"/>
    <col min="4" max="4" width="16.28125" style="60" customWidth="1"/>
    <col min="5" max="6" width="9.140625" style="60" customWidth="1"/>
    <col min="7" max="7" width="10.7109375" style="60" customWidth="1"/>
    <col min="8" max="8" width="11.7109375" style="60" customWidth="1"/>
    <col min="9" max="9" width="15.7109375" style="60" customWidth="1"/>
    <col min="10" max="10" width="15.28125" style="60" customWidth="1"/>
    <col min="11" max="11" width="13.8515625" style="0" customWidth="1"/>
    <col min="12" max="12" width="16.8515625" style="93" customWidth="1"/>
    <col min="13" max="16384" width="9.140625" style="60" customWidth="1"/>
  </cols>
  <sheetData>
    <row r="1" spans="1:11" ht="23.25" customHeight="1">
      <c r="A1" s="158" t="s">
        <v>277</v>
      </c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s="84" customFormat="1" ht="48" customHeight="1">
      <c r="A2" s="85" t="s">
        <v>244</v>
      </c>
      <c r="B2" s="85" t="s">
        <v>245</v>
      </c>
      <c r="C2" s="90" t="s">
        <v>246</v>
      </c>
      <c r="D2" s="85"/>
      <c r="E2" s="85" t="s">
        <v>241</v>
      </c>
      <c r="F2" s="85" t="s">
        <v>242</v>
      </c>
      <c r="G2" s="85" t="s">
        <v>243</v>
      </c>
      <c r="H2" s="85" t="s">
        <v>278</v>
      </c>
      <c r="I2" s="85" t="s">
        <v>283</v>
      </c>
      <c r="J2" s="85" t="s">
        <v>272</v>
      </c>
      <c r="K2" s="85" t="s">
        <v>247</v>
      </c>
    </row>
    <row r="3" spans="1:11" s="84" customFormat="1" ht="16.5" customHeight="1">
      <c r="A3" s="85"/>
      <c r="B3" s="85"/>
      <c r="C3" s="90"/>
      <c r="D3" s="85" t="s">
        <v>284</v>
      </c>
      <c r="E3" s="85" t="s">
        <v>279</v>
      </c>
      <c r="F3" s="85" t="s">
        <v>279</v>
      </c>
      <c r="G3" s="85" t="s">
        <v>279</v>
      </c>
      <c r="H3" s="85" t="s">
        <v>280</v>
      </c>
      <c r="I3" s="85" t="s">
        <v>281</v>
      </c>
      <c r="J3" s="85" t="s">
        <v>282</v>
      </c>
      <c r="K3" s="85" t="s">
        <v>282</v>
      </c>
    </row>
    <row r="4" spans="1:11" ht="15" customHeight="1">
      <c r="A4" s="62">
        <v>1</v>
      </c>
      <c r="B4" s="62" t="s">
        <v>184</v>
      </c>
      <c r="C4" s="86" t="s">
        <v>119</v>
      </c>
      <c r="D4" s="63" t="s">
        <v>185</v>
      </c>
      <c r="E4" s="60">
        <v>25</v>
      </c>
      <c r="F4" s="60">
        <v>25</v>
      </c>
      <c r="G4" s="60">
        <v>3</v>
      </c>
      <c r="H4" s="91">
        <f aca="true" t="shared" si="0" ref="H4:H35">(E4+(E4-(2*G4*0.1)*(G4/0.3-1)))/2*(F4+(F4-(2*G4*0.1)*(G4/0.3-1)))/2*G4</f>
        <v>1491.8700000000001</v>
      </c>
      <c r="I4" s="91">
        <f>0.75*(H4/0.15)/10000</f>
        <v>0.745935</v>
      </c>
      <c r="J4" s="61">
        <f>I4*2</f>
        <v>1.49187</v>
      </c>
      <c r="K4" s="61">
        <f>+J4+I4</f>
        <v>2.237805</v>
      </c>
    </row>
    <row r="5" spans="1:11" ht="15" customHeight="1">
      <c r="A5" s="62">
        <v>2</v>
      </c>
      <c r="B5" s="62" t="s">
        <v>184</v>
      </c>
      <c r="C5" s="86" t="s">
        <v>120</v>
      </c>
      <c r="D5" s="63" t="s">
        <v>187</v>
      </c>
      <c r="E5" s="83">
        <v>40</v>
      </c>
      <c r="F5" s="83">
        <v>40</v>
      </c>
      <c r="G5" s="60">
        <v>3</v>
      </c>
      <c r="H5" s="91">
        <f t="shared" si="0"/>
        <v>4173.869999999999</v>
      </c>
      <c r="I5" s="91">
        <f aca="true" t="shared" si="1" ref="I5:I68">0.75*(H5/0.15)/10000</f>
        <v>2.086935</v>
      </c>
      <c r="J5" s="61">
        <f aca="true" t="shared" si="2" ref="J5:J68">I5*2</f>
        <v>4.17387</v>
      </c>
      <c r="K5" s="61">
        <f aca="true" t="shared" si="3" ref="K5:K68">+J5+I5</f>
        <v>6.2608049999999995</v>
      </c>
    </row>
    <row r="6" spans="1:11" ht="15">
      <c r="A6" s="62">
        <v>3</v>
      </c>
      <c r="B6" s="62" t="s">
        <v>184</v>
      </c>
      <c r="C6" s="86" t="s">
        <v>121</v>
      </c>
      <c r="D6" s="63" t="s">
        <v>186</v>
      </c>
      <c r="E6" s="60">
        <v>30</v>
      </c>
      <c r="F6" s="60">
        <v>30</v>
      </c>
      <c r="G6" s="60">
        <v>3</v>
      </c>
      <c r="H6" s="91">
        <f t="shared" si="0"/>
        <v>2235.8700000000003</v>
      </c>
      <c r="I6" s="91">
        <f t="shared" si="1"/>
        <v>1.1179350000000001</v>
      </c>
      <c r="J6" s="61">
        <f t="shared" si="2"/>
        <v>2.2358700000000002</v>
      </c>
      <c r="K6" s="61">
        <f t="shared" si="3"/>
        <v>3.3538050000000004</v>
      </c>
    </row>
    <row r="7" spans="1:11" ht="15">
      <c r="A7" s="62">
        <v>4</v>
      </c>
      <c r="B7" s="62" t="s">
        <v>184</v>
      </c>
      <c r="C7" s="86" t="s">
        <v>121</v>
      </c>
      <c r="D7" s="63" t="s">
        <v>185</v>
      </c>
      <c r="E7" s="60">
        <v>23</v>
      </c>
      <c r="F7" s="60">
        <v>23</v>
      </c>
      <c r="G7" s="60">
        <v>3</v>
      </c>
      <c r="H7" s="91">
        <f t="shared" si="0"/>
        <v>1236.27</v>
      </c>
      <c r="I7" s="91">
        <f t="shared" si="1"/>
        <v>0.618135</v>
      </c>
      <c r="J7" s="61">
        <f t="shared" si="2"/>
        <v>1.23627</v>
      </c>
      <c r="K7" s="61">
        <f t="shared" si="3"/>
        <v>1.8544049999999999</v>
      </c>
    </row>
    <row r="8" spans="1:11" ht="15">
      <c r="A8" s="62">
        <v>5</v>
      </c>
      <c r="B8" s="62" t="s">
        <v>184</v>
      </c>
      <c r="C8" s="86" t="s">
        <v>122</v>
      </c>
      <c r="D8" s="63" t="s">
        <v>187</v>
      </c>
      <c r="E8" s="60">
        <v>40</v>
      </c>
      <c r="F8" s="60">
        <v>40</v>
      </c>
      <c r="G8" s="60">
        <v>3</v>
      </c>
      <c r="H8" s="91">
        <f t="shared" si="0"/>
        <v>4173.869999999999</v>
      </c>
      <c r="I8" s="91">
        <f t="shared" si="1"/>
        <v>2.086935</v>
      </c>
      <c r="J8" s="61">
        <f t="shared" si="2"/>
        <v>4.17387</v>
      </c>
      <c r="K8" s="61">
        <f t="shared" si="3"/>
        <v>6.2608049999999995</v>
      </c>
    </row>
    <row r="9" spans="1:11" ht="15">
      <c r="A9" s="62">
        <v>6</v>
      </c>
      <c r="B9" s="62" t="s">
        <v>184</v>
      </c>
      <c r="C9" s="86" t="s">
        <v>120</v>
      </c>
      <c r="D9" s="63" t="s">
        <v>186</v>
      </c>
      <c r="E9" s="60">
        <v>30</v>
      </c>
      <c r="F9" s="60">
        <v>30</v>
      </c>
      <c r="G9" s="60">
        <v>3</v>
      </c>
      <c r="H9" s="91">
        <f t="shared" si="0"/>
        <v>2235.8700000000003</v>
      </c>
      <c r="I9" s="91">
        <f t="shared" si="1"/>
        <v>1.1179350000000001</v>
      </c>
      <c r="J9" s="61">
        <f t="shared" si="2"/>
        <v>2.2358700000000002</v>
      </c>
      <c r="K9" s="61">
        <f t="shared" si="3"/>
        <v>3.3538050000000004</v>
      </c>
    </row>
    <row r="10" spans="1:11" ht="15">
      <c r="A10" s="62">
        <v>7</v>
      </c>
      <c r="B10" s="62" t="s">
        <v>184</v>
      </c>
      <c r="C10" s="86" t="s">
        <v>123</v>
      </c>
      <c r="D10" s="63" t="s">
        <v>185</v>
      </c>
      <c r="E10" s="60">
        <v>23</v>
      </c>
      <c r="F10" s="60">
        <v>23</v>
      </c>
      <c r="G10" s="60">
        <v>3</v>
      </c>
      <c r="H10" s="91">
        <f t="shared" si="0"/>
        <v>1236.27</v>
      </c>
      <c r="I10" s="91">
        <f t="shared" si="1"/>
        <v>0.618135</v>
      </c>
      <c r="J10" s="61">
        <f t="shared" si="2"/>
        <v>1.23627</v>
      </c>
      <c r="K10" s="61">
        <f t="shared" si="3"/>
        <v>1.8544049999999999</v>
      </c>
    </row>
    <row r="11" spans="1:11" ht="15">
      <c r="A11" s="62">
        <v>8</v>
      </c>
      <c r="B11" s="62" t="s">
        <v>184</v>
      </c>
      <c r="C11" s="86" t="s">
        <v>124</v>
      </c>
      <c r="D11" s="63" t="s">
        <v>186</v>
      </c>
      <c r="E11" s="60">
        <v>30</v>
      </c>
      <c r="F11" s="60">
        <v>30</v>
      </c>
      <c r="G11" s="60">
        <v>3</v>
      </c>
      <c r="H11" s="91">
        <f t="shared" si="0"/>
        <v>2235.8700000000003</v>
      </c>
      <c r="I11" s="91">
        <f t="shared" si="1"/>
        <v>1.1179350000000001</v>
      </c>
      <c r="J11" s="61">
        <f t="shared" si="2"/>
        <v>2.2358700000000002</v>
      </c>
      <c r="K11" s="61">
        <f t="shared" si="3"/>
        <v>3.3538050000000004</v>
      </c>
    </row>
    <row r="12" spans="1:11" ht="15">
      <c r="A12" s="62">
        <v>9</v>
      </c>
      <c r="B12" s="62" t="s">
        <v>184</v>
      </c>
      <c r="C12" s="86" t="s">
        <v>125</v>
      </c>
      <c r="D12" s="63" t="s">
        <v>186</v>
      </c>
      <c r="E12" s="60">
        <v>30</v>
      </c>
      <c r="F12" s="60">
        <v>30</v>
      </c>
      <c r="G12" s="60">
        <v>3</v>
      </c>
      <c r="H12" s="91">
        <f t="shared" si="0"/>
        <v>2235.8700000000003</v>
      </c>
      <c r="I12" s="91">
        <f t="shared" si="1"/>
        <v>1.1179350000000001</v>
      </c>
      <c r="J12" s="61">
        <f t="shared" si="2"/>
        <v>2.2358700000000002</v>
      </c>
      <c r="K12" s="61">
        <f t="shared" si="3"/>
        <v>3.3538050000000004</v>
      </c>
    </row>
    <row r="13" spans="1:11" ht="15">
      <c r="A13" s="62">
        <v>10</v>
      </c>
      <c r="B13" s="62" t="s">
        <v>184</v>
      </c>
      <c r="C13" s="86" t="s">
        <v>126</v>
      </c>
      <c r="D13" s="63" t="s">
        <v>186</v>
      </c>
      <c r="E13" s="60">
        <v>30</v>
      </c>
      <c r="F13" s="60">
        <v>30</v>
      </c>
      <c r="G13" s="60">
        <v>3</v>
      </c>
      <c r="H13" s="91">
        <f t="shared" si="0"/>
        <v>2235.8700000000003</v>
      </c>
      <c r="I13" s="91">
        <f t="shared" si="1"/>
        <v>1.1179350000000001</v>
      </c>
      <c r="J13" s="61">
        <f t="shared" si="2"/>
        <v>2.2358700000000002</v>
      </c>
      <c r="K13" s="61">
        <f t="shared" si="3"/>
        <v>3.3538050000000004</v>
      </c>
    </row>
    <row r="14" spans="1:11" ht="15">
      <c r="A14" s="62">
        <v>11</v>
      </c>
      <c r="B14" s="62" t="s">
        <v>184</v>
      </c>
      <c r="C14" s="86" t="s">
        <v>127</v>
      </c>
      <c r="D14" s="63" t="s">
        <v>187</v>
      </c>
      <c r="E14" s="60">
        <v>40</v>
      </c>
      <c r="F14" s="60">
        <v>40</v>
      </c>
      <c r="G14" s="60">
        <v>3</v>
      </c>
      <c r="H14" s="91">
        <f t="shared" si="0"/>
        <v>4173.869999999999</v>
      </c>
      <c r="I14" s="91">
        <f t="shared" si="1"/>
        <v>2.086935</v>
      </c>
      <c r="J14" s="61">
        <f t="shared" si="2"/>
        <v>4.17387</v>
      </c>
      <c r="K14" s="61">
        <f t="shared" si="3"/>
        <v>6.2608049999999995</v>
      </c>
    </row>
    <row r="15" spans="1:11" ht="15">
      <c r="A15" s="62">
        <v>12</v>
      </c>
      <c r="B15" s="62" t="s">
        <v>184</v>
      </c>
      <c r="C15" s="86" t="s">
        <v>128</v>
      </c>
      <c r="D15" s="63" t="s">
        <v>187</v>
      </c>
      <c r="E15" s="60">
        <v>40</v>
      </c>
      <c r="F15" s="60">
        <v>40</v>
      </c>
      <c r="G15" s="60">
        <v>3</v>
      </c>
      <c r="H15" s="91">
        <f t="shared" si="0"/>
        <v>4173.869999999999</v>
      </c>
      <c r="I15" s="91">
        <f t="shared" si="1"/>
        <v>2.086935</v>
      </c>
      <c r="J15" s="61">
        <f t="shared" si="2"/>
        <v>4.17387</v>
      </c>
      <c r="K15" s="61">
        <f t="shared" si="3"/>
        <v>6.2608049999999995</v>
      </c>
    </row>
    <row r="16" spans="1:11" ht="15">
      <c r="A16" s="62">
        <v>13</v>
      </c>
      <c r="B16" s="62" t="s">
        <v>184</v>
      </c>
      <c r="C16" s="86" t="s">
        <v>129</v>
      </c>
      <c r="D16" s="64" t="s">
        <v>186</v>
      </c>
      <c r="E16" s="60">
        <v>30</v>
      </c>
      <c r="F16" s="60">
        <v>30</v>
      </c>
      <c r="G16" s="60">
        <v>3</v>
      </c>
      <c r="H16" s="91">
        <f t="shared" si="0"/>
        <v>2235.8700000000003</v>
      </c>
      <c r="I16" s="91">
        <f t="shared" si="1"/>
        <v>1.1179350000000001</v>
      </c>
      <c r="J16" s="61">
        <f t="shared" si="2"/>
        <v>2.2358700000000002</v>
      </c>
      <c r="K16" s="61">
        <f t="shared" si="3"/>
        <v>3.3538050000000004</v>
      </c>
    </row>
    <row r="17" spans="1:11" ht="15">
      <c r="A17" s="62">
        <v>14</v>
      </c>
      <c r="B17" s="62" t="s">
        <v>184</v>
      </c>
      <c r="C17" s="86" t="s">
        <v>130</v>
      </c>
      <c r="D17" s="64" t="s">
        <v>185</v>
      </c>
      <c r="E17" s="60">
        <v>23</v>
      </c>
      <c r="F17" s="60">
        <v>23</v>
      </c>
      <c r="G17" s="60">
        <v>3</v>
      </c>
      <c r="H17" s="91">
        <f t="shared" si="0"/>
        <v>1236.27</v>
      </c>
      <c r="I17" s="91">
        <f t="shared" si="1"/>
        <v>0.618135</v>
      </c>
      <c r="J17" s="61">
        <f t="shared" si="2"/>
        <v>1.23627</v>
      </c>
      <c r="K17" s="61">
        <f t="shared" si="3"/>
        <v>1.8544049999999999</v>
      </c>
    </row>
    <row r="18" spans="1:11" ht="15">
      <c r="A18" s="62">
        <v>15</v>
      </c>
      <c r="B18" s="62" t="s">
        <v>184</v>
      </c>
      <c r="C18" s="86" t="s">
        <v>131</v>
      </c>
      <c r="D18" s="64" t="s">
        <v>186</v>
      </c>
      <c r="E18" s="60">
        <v>30</v>
      </c>
      <c r="F18" s="60">
        <v>30</v>
      </c>
      <c r="G18" s="60">
        <v>3</v>
      </c>
      <c r="H18" s="91">
        <f t="shared" si="0"/>
        <v>2235.8700000000003</v>
      </c>
      <c r="I18" s="91">
        <f t="shared" si="1"/>
        <v>1.1179350000000001</v>
      </c>
      <c r="J18" s="61">
        <f t="shared" si="2"/>
        <v>2.2358700000000002</v>
      </c>
      <c r="K18" s="61">
        <f t="shared" si="3"/>
        <v>3.3538050000000004</v>
      </c>
    </row>
    <row r="19" spans="1:11" ht="15">
      <c r="A19" s="62">
        <v>16</v>
      </c>
      <c r="B19" s="62" t="s">
        <v>184</v>
      </c>
      <c r="C19" s="86" t="s">
        <v>132</v>
      </c>
      <c r="D19" s="64" t="s">
        <v>185</v>
      </c>
      <c r="E19" s="60">
        <v>23</v>
      </c>
      <c r="F19" s="60">
        <v>23</v>
      </c>
      <c r="G19" s="60">
        <v>3</v>
      </c>
      <c r="H19" s="91">
        <f t="shared" si="0"/>
        <v>1236.27</v>
      </c>
      <c r="I19" s="91">
        <f t="shared" si="1"/>
        <v>0.618135</v>
      </c>
      <c r="J19" s="61">
        <f t="shared" si="2"/>
        <v>1.23627</v>
      </c>
      <c r="K19" s="61">
        <f t="shared" si="3"/>
        <v>1.8544049999999999</v>
      </c>
    </row>
    <row r="20" spans="1:11" ht="15">
      <c r="A20" s="62">
        <v>17</v>
      </c>
      <c r="B20" s="62" t="s">
        <v>184</v>
      </c>
      <c r="C20" s="86" t="s">
        <v>133</v>
      </c>
      <c r="D20" s="64" t="s">
        <v>186</v>
      </c>
      <c r="E20" s="60">
        <v>30</v>
      </c>
      <c r="F20" s="60">
        <v>30</v>
      </c>
      <c r="G20" s="60">
        <v>3</v>
      </c>
      <c r="H20" s="91">
        <f t="shared" si="0"/>
        <v>2235.8700000000003</v>
      </c>
      <c r="I20" s="91">
        <f t="shared" si="1"/>
        <v>1.1179350000000001</v>
      </c>
      <c r="J20" s="61">
        <f t="shared" si="2"/>
        <v>2.2358700000000002</v>
      </c>
      <c r="K20" s="61">
        <f t="shared" si="3"/>
        <v>3.3538050000000004</v>
      </c>
    </row>
    <row r="21" spans="1:11" ht="15">
      <c r="A21" s="62">
        <v>18</v>
      </c>
      <c r="B21" s="62" t="s">
        <v>184</v>
      </c>
      <c r="C21" s="86" t="s">
        <v>134</v>
      </c>
      <c r="D21" s="64" t="s">
        <v>186</v>
      </c>
      <c r="E21" s="60">
        <v>30</v>
      </c>
      <c r="F21" s="60">
        <v>30</v>
      </c>
      <c r="G21" s="60">
        <v>3</v>
      </c>
      <c r="H21" s="91">
        <f t="shared" si="0"/>
        <v>2235.8700000000003</v>
      </c>
      <c r="I21" s="91">
        <f t="shared" si="1"/>
        <v>1.1179350000000001</v>
      </c>
      <c r="J21" s="61">
        <f t="shared" si="2"/>
        <v>2.2358700000000002</v>
      </c>
      <c r="K21" s="61">
        <f t="shared" si="3"/>
        <v>3.3538050000000004</v>
      </c>
    </row>
    <row r="22" spans="1:11" ht="15">
      <c r="A22" s="62">
        <v>19</v>
      </c>
      <c r="B22" s="62" t="s">
        <v>184</v>
      </c>
      <c r="C22" s="86" t="s">
        <v>135</v>
      </c>
      <c r="D22" s="64" t="s">
        <v>185</v>
      </c>
      <c r="E22" s="60">
        <v>23</v>
      </c>
      <c r="F22" s="60">
        <v>23</v>
      </c>
      <c r="G22" s="60">
        <v>3</v>
      </c>
      <c r="H22" s="91">
        <f t="shared" si="0"/>
        <v>1236.27</v>
      </c>
      <c r="I22" s="91">
        <f t="shared" si="1"/>
        <v>0.618135</v>
      </c>
      <c r="J22" s="61">
        <f t="shared" si="2"/>
        <v>1.23627</v>
      </c>
      <c r="K22" s="61">
        <f t="shared" si="3"/>
        <v>1.8544049999999999</v>
      </c>
    </row>
    <row r="23" spans="1:11" ht="15">
      <c r="A23" s="62">
        <v>20</v>
      </c>
      <c r="B23" s="62" t="s">
        <v>184</v>
      </c>
      <c r="C23" s="86" t="s">
        <v>136</v>
      </c>
      <c r="D23" s="64" t="s">
        <v>186</v>
      </c>
      <c r="E23" s="60">
        <v>30</v>
      </c>
      <c r="F23" s="60">
        <v>30</v>
      </c>
      <c r="G23" s="60">
        <v>3</v>
      </c>
      <c r="H23" s="91">
        <f t="shared" si="0"/>
        <v>2235.8700000000003</v>
      </c>
      <c r="I23" s="91">
        <f t="shared" si="1"/>
        <v>1.1179350000000001</v>
      </c>
      <c r="J23" s="61">
        <f t="shared" si="2"/>
        <v>2.2358700000000002</v>
      </c>
      <c r="K23" s="61">
        <f t="shared" si="3"/>
        <v>3.3538050000000004</v>
      </c>
    </row>
    <row r="24" spans="1:11" ht="15.75">
      <c r="A24" s="62">
        <v>21</v>
      </c>
      <c r="B24" s="62" t="s">
        <v>184</v>
      </c>
      <c r="C24" s="65" t="s">
        <v>137</v>
      </c>
      <c r="D24" s="64" t="s">
        <v>186</v>
      </c>
      <c r="E24" s="60">
        <v>30</v>
      </c>
      <c r="F24" s="60">
        <v>30</v>
      </c>
      <c r="G24" s="60">
        <v>3</v>
      </c>
      <c r="H24" s="91">
        <f t="shared" si="0"/>
        <v>2235.8700000000003</v>
      </c>
      <c r="I24" s="91">
        <f t="shared" si="1"/>
        <v>1.1179350000000001</v>
      </c>
      <c r="J24" s="61">
        <f t="shared" si="2"/>
        <v>2.2358700000000002</v>
      </c>
      <c r="K24" s="61">
        <f t="shared" si="3"/>
        <v>3.3538050000000004</v>
      </c>
    </row>
    <row r="25" spans="1:11" ht="15.75">
      <c r="A25" s="62">
        <v>22</v>
      </c>
      <c r="B25" s="62" t="s">
        <v>184</v>
      </c>
      <c r="C25" s="65" t="s">
        <v>138</v>
      </c>
      <c r="D25" s="65" t="s">
        <v>186</v>
      </c>
      <c r="E25" s="60">
        <v>30</v>
      </c>
      <c r="F25" s="60">
        <v>30</v>
      </c>
      <c r="G25" s="60">
        <v>3</v>
      </c>
      <c r="H25" s="91">
        <f t="shared" si="0"/>
        <v>2235.8700000000003</v>
      </c>
      <c r="I25" s="91">
        <f t="shared" si="1"/>
        <v>1.1179350000000001</v>
      </c>
      <c r="J25" s="61">
        <f t="shared" si="2"/>
        <v>2.2358700000000002</v>
      </c>
      <c r="K25" s="61">
        <f t="shared" si="3"/>
        <v>3.3538050000000004</v>
      </c>
    </row>
    <row r="26" spans="1:11" ht="15.75">
      <c r="A26" s="62">
        <v>23</v>
      </c>
      <c r="B26" s="62" t="s">
        <v>184</v>
      </c>
      <c r="C26" s="65" t="s">
        <v>139</v>
      </c>
      <c r="D26" s="65" t="s">
        <v>186</v>
      </c>
      <c r="E26" s="60">
        <v>30</v>
      </c>
      <c r="F26" s="60">
        <v>30</v>
      </c>
      <c r="G26" s="60">
        <v>3</v>
      </c>
      <c r="H26" s="91">
        <f t="shared" si="0"/>
        <v>2235.8700000000003</v>
      </c>
      <c r="I26" s="91">
        <f t="shared" si="1"/>
        <v>1.1179350000000001</v>
      </c>
      <c r="J26" s="61">
        <f t="shared" si="2"/>
        <v>2.2358700000000002</v>
      </c>
      <c r="K26" s="61">
        <f t="shared" si="3"/>
        <v>3.3538050000000004</v>
      </c>
    </row>
    <row r="27" spans="1:11" ht="15">
      <c r="A27" s="62">
        <v>24</v>
      </c>
      <c r="B27" s="62" t="s">
        <v>184</v>
      </c>
      <c r="C27" s="86" t="s">
        <v>140</v>
      </c>
      <c r="D27" s="64" t="s">
        <v>186</v>
      </c>
      <c r="E27" s="60">
        <v>30</v>
      </c>
      <c r="F27" s="60">
        <v>30</v>
      </c>
      <c r="G27" s="60">
        <v>3</v>
      </c>
      <c r="H27" s="91">
        <f t="shared" si="0"/>
        <v>2235.8700000000003</v>
      </c>
      <c r="I27" s="91">
        <f t="shared" si="1"/>
        <v>1.1179350000000001</v>
      </c>
      <c r="J27" s="61">
        <f t="shared" si="2"/>
        <v>2.2358700000000002</v>
      </c>
      <c r="K27" s="61">
        <f t="shared" si="3"/>
        <v>3.3538050000000004</v>
      </c>
    </row>
    <row r="28" spans="1:11" ht="15">
      <c r="A28" s="62">
        <v>25</v>
      </c>
      <c r="B28" s="62" t="s">
        <v>184</v>
      </c>
      <c r="C28" s="86" t="s">
        <v>141</v>
      </c>
      <c r="D28" s="64" t="s">
        <v>186</v>
      </c>
      <c r="E28" s="60">
        <v>30</v>
      </c>
      <c r="F28" s="60">
        <v>30</v>
      </c>
      <c r="G28" s="60">
        <v>3</v>
      </c>
      <c r="H28" s="91">
        <f t="shared" si="0"/>
        <v>2235.8700000000003</v>
      </c>
      <c r="I28" s="91">
        <f t="shared" si="1"/>
        <v>1.1179350000000001</v>
      </c>
      <c r="J28" s="61">
        <f t="shared" si="2"/>
        <v>2.2358700000000002</v>
      </c>
      <c r="K28" s="61">
        <f t="shared" si="3"/>
        <v>3.3538050000000004</v>
      </c>
    </row>
    <row r="29" spans="1:11" ht="15">
      <c r="A29" s="62">
        <v>26</v>
      </c>
      <c r="B29" s="62" t="s">
        <v>184</v>
      </c>
      <c r="C29" s="86" t="s">
        <v>142</v>
      </c>
      <c r="D29" s="64" t="s">
        <v>186</v>
      </c>
      <c r="E29" s="60">
        <v>30</v>
      </c>
      <c r="F29" s="60">
        <v>30</v>
      </c>
      <c r="G29" s="60">
        <v>3</v>
      </c>
      <c r="H29" s="91">
        <f t="shared" si="0"/>
        <v>2235.8700000000003</v>
      </c>
      <c r="I29" s="91">
        <f t="shared" si="1"/>
        <v>1.1179350000000001</v>
      </c>
      <c r="J29" s="61">
        <f t="shared" si="2"/>
        <v>2.2358700000000002</v>
      </c>
      <c r="K29" s="61">
        <f t="shared" si="3"/>
        <v>3.3538050000000004</v>
      </c>
    </row>
    <row r="30" spans="1:11" ht="15">
      <c r="A30" s="62">
        <v>27</v>
      </c>
      <c r="B30" s="62" t="s">
        <v>184</v>
      </c>
      <c r="C30" s="86" t="s">
        <v>143</v>
      </c>
      <c r="D30" s="64" t="s">
        <v>187</v>
      </c>
      <c r="E30" s="60">
        <v>40</v>
      </c>
      <c r="F30" s="60">
        <v>40</v>
      </c>
      <c r="G30" s="60">
        <v>3</v>
      </c>
      <c r="H30" s="91">
        <f t="shared" si="0"/>
        <v>4173.869999999999</v>
      </c>
      <c r="I30" s="91">
        <f t="shared" si="1"/>
        <v>2.086935</v>
      </c>
      <c r="J30" s="61">
        <f t="shared" si="2"/>
        <v>4.17387</v>
      </c>
      <c r="K30" s="61">
        <f t="shared" si="3"/>
        <v>6.2608049999999995</v>
      </c>
    </row>
    <row r="31" spans="1:11" ht="15">
      <c r="A31" s="62">
        <v>28</v>
      </c>
      <c r="B31" s="62" t="s">
        <v>184</v>
      </c>
      <c r="C31" s="86" t="s">
        <v>144</v>
      </c>
      <c r="D31" s="64" t="s">
        <v>187</v>
      </c>
      <c r="E31" s="60">
        <v>40</v>
      </c>
      <c r="F31" s="60">
        <v>40</v>
      </c>
      <c r="G31" s="60">
        <v>3</v>
      </c>
      <c r="H31" s="91">
        <f t="shared" si="0"/>
        <v>4173.869999999999</v>
      </c>
      <c r="I31" s="91">
        <f t="shared" si="1"/>
        <v>2.086935</v>
      </c>
      <c r="J31" s="61">
        <f t="shared" si="2"/>
        <v>4.17387</v>
      </c>
      <c r="K31" s="61">
        <f t="shared" si="3"/>
        <v>6.2608049999999995</v>
      </c>
    </row>
    <row r="32" spans="1:11" ht="15">
      <c r="A32" s="62">
        <v>29</v>
      </c>
      <c r="B32" s="62" t="s">
        <v>184</v>
      </c>
      <c r="C32" s="86" t="s">
        <v>145</v>
      </c>
      <c r="D32" s="64" t="s">
        <v>186</v>
      </c>
      <c r="E32" s="60">
        <v>30</v>
      </c>
      <c r="F32" s="60">
        <v>30</v>
      </c>
      <c r="G32" s="60">
        <v>3</v>
      </c>
      <c r="H32" s="91">
        <f t="shared" si="0"/>
        <v>2235.8700000000003</v>
      </c>
      <c r="I32" s="91">
        <f t="shared" si="1"/>
        <v>1.1179350000000001</v>
      </c>
      <c r="J32" s="61">
        <f t="shared" si="2"/>
        <v>2.2358700000000002</v>
      </c>
      <c r="K32" s="61">
        <f t="shared" si="3"/>
        <v>3.3538050000000004</v>
      </c>
    </row>
    <row r="33" spans="1:11" ht="15">
      <c r="A33" s="62">
        <v>30</v>
      </c>
      <c r="B33" s="62" t="s">
        <v>184</v>
      </c>
      <c r="C33" s="86" t="s">
        <v>145</v>
      </c>
      <c r="D33" s="64" t="s">
        <v>187</v>
      </c>
      <c r="E33" s="60">
        <v>40</v>
      </c>
      <c r="F33" s="60">
        <v>40</v>
      </c>
      <c r="G33" s="60">
        <v>3</v>
      </c>
      <c r="H33" s="91">
        <f t="shared" si="0"/>
        <v>4173.869999999999</v>
      </c>
      <c r="I33" s="91">
        <f t="shared" si="1"/>
        <v>2.086935</v>
      </c>
      <c r="J33" s="61">
        <f t="shared" si="2"/>
        <v>4.17387</v>
      </c>
      <c r="K33" s="61">
        <f t="shared" si="3"/>
        <v>6.2608049999999995</v>
      </c>
    </row>
    <row r="34" spans="1:11" ht="15">
      <c r="A34" s="62">
        <v>31</v>
      </c>
      <c r="B34" s="62" t="s">
        <v>184</v>
      </c>
      <c r="C34" s="86" t="s">
        <v>146</v>
      </c>
      <c r="D34" s="64" t="s">
        <v>185</v>
      </c>
      <c r="E34" s="60">
        <v>23</v>
      </c>
      <c r="F34" s="60">
        <v>23</v>
      </c>
      <c r="G34" s="60">
        <v>3</v>
      </c>
      <c r="H34" s="91">
        <f t="shared" si="0"/>
        <v>1236.27</v>
      </c>
      <c r="I34" s="91">
        <f t="shared" si="1"/>
        <v>0.618135</v>
      </c>
      <c r="J34" s="61">
        <f t="shared" si="2"/>
        <v>1.23627</v>
      </c>
      <c r="K34" s="61">
        <f t="shared" si="3"/>
        <v>1.8544049999999999</v>
      </c>
    </row>
    <row r="35" spans="1:11" ht="15">
      <c r="A35" s="62">
        <v>32</v>
      </c>
      <c r="B35" s="62" t="s">
        <v>184</v>
      </c>
      <c r="C35" s="86" t="s">
        <v>147</v>
      </c>
      <c r="D35" s="64" t="s">
        <v>185</v>
      </c>
      <c r="E35" s="60">
        <v>23</v>
      </c>
      <c r="F35" s="60">
        <v>23</v>
      </c>
      <c r="G35" s="60">
        <v>3</v>
      </c>
      <c r="H35" s="91">
        <f t="shared" si="0"/>
        <v>1236.27</v>
      </c>
      <c r="I35" s="91">
        <f t="shared" si="1"/>
        <v>0.618135</v>
      </c>
      <c r="J35" s="61">
        <f t="shared" si="2"/>
        <v>1.23627</v>
      </c>
      <c r="K35" s="61">
        <f t="shared" si="3"/>
        <v>1.8544049999999999</v>
      </c>
    </row>
    <row r="36" spans="1:11" ht="15">
      <c r="A36" s="62">
        <v>33</v>
      </c>
      <c r="B36" s="62" t="s">
        <v>184</v>
      </c>
      <c r="C36" s="86" t="s">
        <v>148</v>
      </c>
      <c r="D36" s="63" t="s">
        <v>185</v>
      </c>
      <c r="E36" s="60">
        <v>23</v>
      </c>
      <c r="F36" s="60">
        <v>23</v>
      </c>
      <c r="G36" s="60">
        <v>3</v>
      </c>
      <c r="H36" s="91">
        <f aca="true" t="shared" si="4" ref="H36:H67">(E36+(E36-(2*G36*0.1)*(G36/0.3-1)))/2*(F36+(F36-(2*G36*0.1)*(G36/0.3-1)))/2*G36</f>
        <v>1236.27</v>
      </c>
      <c r="I36" s="91">
        <f t="shared" si="1"/>
        <v>0.618135</v>
      </c>
      <c r="J36" s="61">
        <f t="shared" si="2"/>
        <v>1.23627</v>
      </c>
      <c r="K36" s="61">
        <f t="shared" si="3"/>
        <v>1.8544049999999999</v>
      </c>
    </row>
    <row r="37" spans="1:11" ht="15">
      <c r="A37" s="62">
        <v>34</v>
      </c>
      <c r="B37" s="62" t="s">
        <v>184</v>
      </c>
      <c r="C37" s="86" t="s">
        <v>148</v>
      </c>
      <c r="D37" s="63" t="s">
        <v>185</v>
      </c>
      <c r="E37" s="60">
        <v>23</v>
      </c>
      <c r="F37" s="60">
        <v>23</v>
      </c>
      <c r="G37" s="60">
        <v>3</v>
      </c>
      <c r="H37" s="91">
        <f t="shared" si="4"/>
        <v>1236.27</v>
      </c>
      <c r="I37" s="91">
        <f t="shared" si="1"/>
        <v>0.618135</v>
      </c>
      <c r="J37" s="61">
        <f t="shared" si="2"/>
        <v>1.23627</v>
      </c>
      <c r="K37" s="61">
        <f t="shared" si="3"/>
        <v>1.8544049999999999</v>
      </c>
    </row>
    <row r="38" spans="1:11" ht="15">
      <c r="A38" s="62">
        <v>35</v>
      </c>
      <c r="B38" s="62" t="s">
        <v>184</v>
      </c>
      <c r="C38" s="86" t="s">
        <v>149</v>
      </c>
      <c r="D38" s="63" t="s">
        <v>185</v>
      </c>
      <c r="E38" s="60">
        <v>23</v>
      </c>
      <c r="F38" s="60">
        <v>23</v>
      </c>
      <c r="G38" s="60">
        <v>3</v>
      </c>
      <c r="H38" s="91">
        <f t="shared" si="4"/>
        <v>1236.27</v>
      </c>
      <c r="I38" s="91">
        <f t="shared" si="1"/>
        <v>0.618135</v>
      </c>
      <c r="J38" s="61">
        <f t="shared" si="2"/>
        <v>1.23627</v>
      </c>
      <c r="K38" s="61">
        <f t="shared" si="3"/>
        <v>1.8544049999999999</v>
      </c>
    </row>
    <row r="39" spans="1:11" ht="15">
      <c r="A39" s="62">
        <v>36</v>
      </c>
      <c r="B39" s="62" t="s">
        <v>184</v>
      </c>
      <c r="C39" s="86" t="s">
        <v>149</v>
      </c>
      <c r="D39" s="63" t="s">
        <v>187</v>
      </c>
      <c r="E39" s="60">
        <v>40</v>
      </c>
      <c r="F39" s="60">
        <v>40</v>
      </c>
      <c r="G39" s="60">
        <v>3</v>
      </c>
      <c r="H39" s="91">
        <f t="shared" si="4"/>
        <v>4173.869999999999</v>
      </c>
      <c r="I39" s="91">
        <f t="shared" si="1"/>
        <v>2.086935</v>
      </c>
      <c r="J39" s="61">
        <f t="shared" si="2"/>
        <v>4.17387</v>
      </c>
      <c r="K39" s="61">
        <f t="shared" si="3"/>
        <v>6.2608049999999995</v>
      </c>
    </row>
    <row r="40" spans="1:11" ht="15">
      <c r="A40" s="62">
        <v>37</v>
      </c>
      <c r="B40" s="62" t="s">
        <v>184</v>
      </c>
      <c r="C40" s="86" t="s">
        <v>150</v>
      </c>
      <c r="D40" s="63" t="s">
        <v>186</v>
      </c>
      <c r="E40" s="60">
        <v>30</v>
      </c>
      <c r="F40" s="60">
        <v>30</v>
      </c>
      <c r="G40" s="60">
        <v>3</v>
      </c>
      <c r="H40" s="91">
        <f t="shared" si="4"/>
        <v>2235.8700000000003</v>
      </c>
      <c r="I40" s="91">
        <f t="shared" si="1"/>
        <v>1.1179350000000001</v>
      </c>
      <c r="J40" s="61">
        <f t="shared" si="2"/>
        <v>2.2358700000000002</v>
      </c>
      <c r="K40" s="61">
        <f t="shared" si="3"/>
        <v>3.3538050000000004</v>
      </c>
    </row>
    <row r="41" spans="1:11" ht="15">
      <c r="A41" s="62">
        <v>38</v>
      </c>
      <c r="B41" s="62" t="s">
        <v>184</v>
      </c>
      <c r="C41" s="86" t="s">
        <v>151</v>
      </c>
      <c r="D41" s="63" t="s">
        <v>186</v>
      </c>
      <c r="E41" s="60">
        <v>30</v>
      </c>
      <c r="F41" s="60">
        <v>30</v>
      </c>
      <c r="G41" s="60">
        <v>3</v>
      </c>
      <c r="H41" s="91">
        <f t="shared" si="4"/>
        <v>2235.8700000000003</v>
      </c>
      <c r="I41" s="91">
        <f t="shared" si="1"/>
        <v>1.1179350000000001</v>
      </c>
      <c r="J41" s="61">
        <f t="shared" si="2"/>
        <v>2.2358700000000002</v>
      </c>
      <c r="K41" s="61">
        <f t="shared" si="3"/>
        <v>3.3538050000000004</v>
      </c>
    </row>
    <row r="42" spans="1:11" ht="15">
      <c r="A42" s="62">
        <v>39</v>
      </c>
      <c r="B42" s="62" t="s">
        <v>184</v>
      </c>
      <c r="C42" s="86" t="s">
        <v>152</v>
      </c>
      <c r="D42" s="63" t="s">
        <v>187</v>
      </c>
      <c r="E42" s="60">
        <v>40</v>
      </c>
      <c r="F42" s="60">
        <v>40</v>
      </c>
      <c r="G42" s="60">
        <v>3</v>
      </c>
      <c r="H42" s="91">
        <f t="shared" si="4"/>
        <v>4173.869999999999</v>
      </c>
      <c r="I42" s="91">
        <f t="shared" si="1"/>
        <v>2.086935</v>
      </c>
      <c r="J42" s="61">
        <f t="shared" si="2"/>
        <v>4.17387</v>
      </c>
      <c r="K42" s="61">
        <f t="shared" si="3"/>
        <v>6.2608049999999995</v>
      </c>
    </row>
    <row r="43" spans="1:11" ht="15">
      <c r="A43" s="62">
        <v>40</v>
      </c>
      <c r="B43" s="62" t="s">
        <v>184</v>
      </c>
      <c r="C43" s="86" t="s">
        <v>153</v>
      </c>
      <c r="D43" s="63" t="s">
        <v>186</v>
      </c>
      <c r="E43" s="60">
        <v>30</v>
      </c>
      <c r="F43" s="60">
        <v>30</v>
      </c>
      <c r="G43" s="60">
        <v>3</v>
      </c>
      <c r="H43" s="91">
        <f t="shared" si="4"/>
        <v>2235.8700000000003</v>
      </c>
      <c r="I43" s="91">
        <f t="shared" si="1"/>
        <v>1.1179350000000001</v>
      </c>
      <c r="J43" s="61">
        <f t="shared" si="2"/>
        <v>2.2358700000000002</v>
      </c>
      <c r="K43" s="61">
        <f t="shared" si="3"/>
        <v>3.3538050000000004</v>
      </c>
    </row>
    <row r="44" spans="1:11" ht="15">
      <c r="A44" s="62">
        <v>41</v>
      </c>
      <c r="B44" s="62" t="s">
        <v>184</v>
      </c>
      <c r="C44" s="86" t="s">
        <v>154</v>
      </c>
      <c r="D44" s="63" t="s">
        <v>186</v>
      </c>
      <c r="E44" s="60">
        <v>30</v>
      </c>
      <c r="F44" s="60">
        <v>30</v>
      </c>
      <c r="G44" s="60">
        <v>3</v>
      </c>
      <c r="H44" s="91">
        <f t="shared" si="4"/>
        <v>2235.8700000000003</v>
      </c>
      <c r="I44" s="91">
        <f t="shared" si="1"/>
        <v>1.1179350000000001</v>
      </c>
      <c r="J44" s="61">
        <f t="shared" si="2"/>
        <v>2.2358700000000002</v>
      </c>
      <c r="K44" s="61">
        <f t="shared" si="3"/>
        <v>3.3538050000000004</v>
      </c>
    </row>
    <row r="45" spans="1:11" ht="15">
      <c r="A45" s="62">
        <v>42</v>
      </c>
      <c r="B45" s="62" t="s">
        <v>184</v>
      </c>
      <c r="C45" s="86" t="s">
        <v>155</v>
      </c>
      <c r="D45" s="63" t="s">
        <v>185</v>
      </c>
      <c r="E45" s="60">
        <v>23</v>
      </c>
      <c r="F45" s="60">
        <v>23</v>
      </c>
      <c r="G45" s="60">
        <v>3</v>
      </c>
      <c r="H45" s="91">
        <f t="shared" si="4"/>
        <v>1236.27</v>
      </c>
      <c r="I45" s="91">
        <f t="shared" si="1"/>
        <v>0.618135</v>
      </c>
      <c r="J45" s="61">
        <f t="shared" si="2"/>
        <v>1.23627</v>
      </c>
      <c r="K45" s="61">
        <f t="shared" si="3"/>
        <v>1.8544049999999999</v>
      </c>
    </row>
    <row r="46" spans="1:11" ht="15">
      <c r="A46" s="62">
        <v>43</v>
      </c>
      <c r="B46" s="62" t="s">
        <v>184</v>
      </c>
      <c r="C46" s="86" t="s">
        <v>156</v>
      </c>
      <c r="D46" s="63" t="s">
        <v>185</v>
      </c>
      <c r="E46" s="60">
        <v>23</v>
      </c>
      <c r="F46" s="60">
        <v>23</v>
      </c>
      <c r="G46" s="60">
        <v>3</v>
      </c>
      <c r="H46" s="91">
        <f t="shared" si="4"/>
        <v>1236.27</v>
      </c>
      <c r="I46" s="91">
        <f t="shared" si="1"/>
        <v>0.618135</v>
      </c>
      <c r="J46" s="61">
        <f t="shared" si="2"/>
        <v>1.23627</v>
      </c>
      <c r="K46" s="61">
        <f t="shared" si="3"/>
        <v>1.8544049999999999</v>
      </c>
    </row>
    <row r="47" spans="1:11" ht="15">
      <c r="A47" s="62">
        <v>44</v>
      </c>
      <c r="B47" s="62" t="s">
        <v>184</v>
      </c>
      <c r="C47" s="86" t="s">
        <v>157</v>
      </c>
      <c r="D47" s="63" t="s">
        <v>186</v>
      </c>
      <c r="E47" s="60">
        <v>30</v>
      </c>
      <c r="F47" s="60">
        <v>30</v>
      </c>
      <c r="G47" s="60">
        <v>3</v>
      </c>
      <c r="H47" s="91">
        <f t="shared" si="4"/>
        <v>2235.8700000000003</v>
      </c>
      <c r="I47" s="91">
        <f t="shared" si="1"/>
        <v>1.1179350000000001</v>
      </c>
      <c r="J47" s="61">
        <f t="shared" si="2"/>
        <v>2.2358700000000002</v>
      </c>
      <c r="K47" s="61">
        <f t="shared" si="3"/>
        <v>3.3538050000000004</v>
      </c>
    </row>
    <row r="48" spans="1:11" ht="15">
      <c r="A48" s="62">
        <v>45</v>
      </c>
      <c r="B48" s="62" t="s">
        <v>184</v>
      </c>
      <c r="C48" s="86" t="s">
        <v>158</v>
      </c>
      <c r="D48" s="63" t="s">
        <v>186</v>
      </c>
      <c r="E48" s="60">
        <v>30</v>
      </c>
      <c r="F48" s="60">
        <v>30</v>
      </c>
      <c r="G48" s="60">
        <v>3</v>
      </c>
      <c r="H48" s="91">
        <f t="shared" si="4"/>
        <v>2235.8700000000003</v>
      </c>
      <c r="I48" s="91">
        <f t="shared" si="1"/>
        <v>1.1179350000000001</v>
      </c>
      <c r="J48" s="61">
        <f t="shared" si="2"/>
        <v>2.2358700000000002</v>
      </c>
      <c r="K48" s="61">
        <f t="shared" si="3"/>
        <v>3.3538050000000004</v>
      </c>
    </row>
    <row r="49" spans="1:11" ht="15">
      <c r="A49" s="62">
        <v>46</v>
      </c>
      <c r="B49" s="62" t="s">
        <v>184</v>
      </c>
      <c r="C49" s="86" t="s">
        <v>159</v>
      </c>
      <c r="D49" s="63" t="s">
        <v>185</v>
      </c>
      <c r="E49" s="60">
        <v>23</v>
      </c>
      <c r="F49" s="60">
        <v>23</v>
      </c>
      <c r="G49" s="60">
        <v>3</v>
      </c>
      <c r="H49" s="91">
        <f t="shared" si="4"/>
        <v>1236.27</v>
      </c>
      <c r="I49" s="91">
        <f t="shared" si="1"/>
        <v>0.618135</v>
      </c>
      <c r="J49" s="61">
        <f t="shared" si="2"/>
        <v>1.23627</v>
      </c>
      <c r="K49" s="61">
        <f t="shared" si="3"/>
        <v>1.8544049999999999</v>
      </c>
    </row>
    <row r="50" spans="1:11" ht="15">
      <c r="A50" s="62">
        <v>47</v>
      </c>
      <c r="B50" s="62" t="s">
        <v>184</v>
      </c>
      <c r="C50" s="86" t="s">
        <v>160</v>
      </c>
      <c r="D50" s="63" t="s">
        <v>186</v>
      </c>
      <c r="E50" s="60">
        <v>30</v>
      </c>
      <c r="F50" s="60">
        <v>30</v>
      </c>
      <c r="G50" s="60">
        <v>3</v>
      </c>
      <c r="H50" s="91">
        <f t="shared" si="4"/>
        <v>2235.8700000000003</v>
      </c>
      <c r="I50" s="91">
        <f t="shared" si="1"/>
        <v>1.1179350000000001</v>
      </c>
      <c r="J50" s="61">
        <f t="shared" si="2"/>
        <v>2.2358700000000002</v>
      </c>
      <c r="K50" s="61">
        <f t="shared" si="3"/>
        <v>3.3538050000000004</v>
      </c>
    </row>
    <row r="51" spans="1:11" ht="15">
      <c r="A51" s="62">
        <v>48</v>
      </c>
      <c r="B51" s="62" t="s">
        <v>184</v>
      </c>
      <c r="C51" s="86" t="s">
        <v>161</v>
      </c>
      <c r="D51" s="63" t="s">
        <v>187</v>
      </c>
      <c r="E51" s="60">
        <v>40</v>
      </c>
      <c r="F51" s="60">
        <v>40</v>
      </c>
      <c r="G51" s="60">
        <v>3</v>
      </c>
      <c r="H51" s="91">
        <f t="shared" si="4"/>
        <v>4173.869999999999</v>
      </c>
      <c r="I51" s="91">
        <f t="shared" si="1"/>
        <v>2.086935</v>
      </c>
      <c r="J51" s="61">
        <f t="shared" si="2"/>
        <v>4.17387</v>
      </c>
      <c r="K51" s="61">
        <f t="shared" si="3"/>
        <v>6.2608049999999995</v>
      </c>
    </row>
    <row r="52" spans="1:11" ht="15">
      <c r="A52" s="62">
        <v>49</v>
      </c>
      <c r="B52" s="62" t="s">
        <v>184</v>
      </c>
      <c r="C52" s="86" t="s">
        <v>161</v>
      </c>
      <c r="D52" s="63" t="s">
        <v>185</v>
      </c>
      <c r="E52" s="60">
        <v>23</v>
      </c>
      <c r="F52" s="60">
        <v>23</v>
      </c>
      <c r="G52" s="60">
        <v>3</v>
      </c>
      <c r="H52" s="91">
        <f t="shared" si="4"/>
        <v>1236.27</v>
      </c>
      <c r="I52" s="91">
        <f t="shared" si="1"/>
        <v>0.618135</v>
      </c>
      <c r="J52" s="61">
        <f t="shared" si="2"/>
        <v>1.23627</v>
      </c>
      <c r="K52" s="61">
        <f t="shared" si="3"/>
        <v>1.8544049999999999</v>
      </c>
    </row>
    <row r="53" spans="1:11" ht="15">
      <c r="A53" s="62">
        <v>50</v>
      </c>
      <c r="B53" s="62" t="s">
        <v>184</v>
      </c>
      <c r="C53" s="86" t="s">
        <v>162</v>
      </c>
      <c r="D53" s="63" t="s">
        <v>186</v>
      </c>
      <c r="E53" s="60">
        <v>30</v>
      </c>
      <c r="F53" s="60">
        <v>30</v>
      </c>
      <c r="G53" s="60">
        <v>3</v>
      </c>
      <c r="H53" s="91">
        <f t="shared" si="4"/>
        <v>2235.8700000000003</v>
      </c>
      <c r="I53" s="91">
        <f t="shared" si="1"/>
        <v>1.1179350000000001</v>
      </c>
      <c r="J53" s="61">
        <f t="shared" si="2"/>
        <v>2.2358700000000002</v>
      </c>
      <c r="K53" s="61">
        <f t="shared" si="3"/>
        <v>3.3538050000000004</v>
      </c>
    </row>
    <row r="54" spans="1:11" ht="15">
      <c r="A54" s="62">
        <v>51</v>
      </c>
      <c r="B54" s="62" t="s">
        <v>184</v>
      </c>
      <c r="C54" s="86" t="s">
        <v>163</v>
      </c>
      <c r="D54" s="63" t="s">
        <v>186</v>
      </c>
      <c r="E54" s="60">
        <v>30</v>
      </c>
      <c r="F54" s="60">
        <v>30</v>
      </c>
      <c r="G54" s="60">
        <v>3</v>
      </c>
      <c r="H54" s="91">
        <f t="shared" si="4"/>
        <v>2235.8700000000003</v>
      </c>
      <c r="I54" s="91">
        <f t="shared" si="1"/>
        <v>1.1179350000000001</v>
      </c>
      <c r="J54" s="61">
        <f t="shared" si="2"/>
        <v>2.2358700000000002</v>
      </c>
      <c r="K54" s="61">
        <f t="shared" si="3"/>
        <v>3.3538050000000004</v>
      </c>
    </row>
    <row r="55" spans="1:11" ht="15">
      <c r="A55" s="62">
        <v>52</v>
      </c>
      <c r="B55" s="62" t="s">
        <v>184</v>
      </c>
      <c r="C55" s="86" t="s">
        <v>164</v>
      </c>
      <c r="D55" s="63" t="s">
        <v>186</v>
      </c>
      <c r="E55" s="60">
        <v>30</v>
      </c>
      <c r="F55" s="60">
        <v>30</v>
      </c>
      <c r="G55" s="60">
        <v>3</v>
      </c>
      <c r="H55" s="91">
        <f t="shared" si="4"/>
        <v>2235.8700000000003</v>
      </c>
      <c r="I55" s="91">
        <f t="shared" si="1"/>
        <v>1.1179350000000001</v>
      </c>
      <c r="J55" s="61">
        <f t="shared" si="2"/>
        <v>2.2358700000000002</v>
      </c>
      <c r="K55" s="61">
        <f t="shared" si="3"/>
        <v>3.3538050000000004</v>
      </c>
    </row>
    <row r="56" spans="1:11" ht="15">
      <c r="A56" s="62">
        <v>53</v>
      </c>
      <c r="B56" s="62" t="s">
        <v>184</v>
      </c>
      <c r="C56" s="86" t="s">
        <v>165</v>
      </c>
      <c r="D56" s="63" t="s">
        <v>187</v>
      </c>
      <c r="E56" s="60">
        <v>40</v>
      </c>
      <c r="F56" s="60">
        <v>40</v>
      </c>
      <c r="G56" s="60">
        <v>3</v>
      </c>
      <c r="H56" s="91">
        <f t="shared" si="4"/>
        <v>4173.869999999999</v>
      </c>
      <c r="I56" s="91">
        <f t="shared" si="1"/>
        <v>2.086935</v>
      </c>
      <c r="J56" s="61">
        <f t="shared" si="2"/>
        <v>4.17387</v>
      </c>
      <c r="K56" s="61">
        <f t="shared" si="3"/>
        <v>6.2608049999999995</v>
      </c>
    </row>
    <row r="57" spans="1:11" ht="15">
      <c r="A57" s="62">
        <v>54</v>
      </c>
      <c r="B57" s="62" t="s">
        <v>184</v>
      </c>
      <c r="C57" s="86" t="s">
        <v>166</v>
      </c>
      <c r="D57" s="63" t="s">
        <v>187</v>
      </c>
      <c r="E57" s="60">
        <v>40</v>
      </c>
      <c r="F57" s="60">
        <v>40</v>
      </c>
      <c r="G57" s="60">
        <v>3</v>
      </c>
      <c r="H57" s="91">
        <f t="shared" si="4"/>
        <v>4173.869999999999</v>
      </c>
      <c r="I57" s="91">
        <f t="shared" si="1"/>
        <v>2.086935</v>
      </c>
      <c r="J57" s="61">
        <f t="shared" si="2"/>
        <v>4.17387</v>
      </c>
      <c r="K57" s="61">
        <f t="shared" si="3"/>
        <v>6.2608049999999995</v>
      </c>
    </row>
    <row r="58" spans="1:11" ht="15">
      <c r="A58" s="62">
        <v>55</v>
      </c>
      <c r="B58" s="62" t="s">
        <v>184</v>
      </c>
      <c r="C58" s="86" t="s">
        <v>166</v>
      </c>
      <c r="D58" s="63" t="s">
        <v>188</v>
      </c>
      <c r="E58" s="60">
        <v>30</v>
      </c>
      <c r="F58" s="60">
        <v>23</v>
      </c>
      <c r="G58" s="60">
        <v>3</v>
      </c>
      <c r="H58" s="91">
        <f t="shared" si="4"/>
        <v>1662.5700000000002</v>
      </c>
      <c r="I58" s="91">
        <f t="shared" si="1"/>
        <v>0.831285</v>
      </c>
      <c r="J58" s="61">
        <f t="shared" si="2"/>
        <v>1.66257</v>
      </c>
      <c r="K58" s="61">
        <f t="shared" si="3"/>
        <v>2.493855</v>
      </c>
    </row>
    <row r="59" spans="1:11" ht="15">
      <c r="A59" s="62">
        <v>56</v>
      </c>
      <c r="B59" s="62" t="s">
        <v>184</v>
      </c>
      <c r="C59" s="86" t="s">
        <v>167</v>
      </c>
      <c r="D59" s="63" t="s">
        <v>187</v>
      </c>
      <c r="E59" s="60">
        <v>40</v>
      </c>
      <c r="F59" s="60">
        <v>40</v>
      </c>
      <c r="G59" s="60">
        <v>3</v>
      </c>
      <c r="H59" s="91">
        <f t="shared" si="4"/>
        <v>4173.869999999999</v>
      </c>
      <c r="I59" s="91">
        <f t="shared" si="1"/>
        <v>2.086935</v>
      </c>
      <c r="J59" s="61">
        <f t="shared" si="2"/>
        <v>4.17387</v>
      </c>
      <c r="K59" s="61">
        <f t="shared" si="3"/>
        <v>6.2608049999999995</v>
      </c>
    </row>
    <row r="60" spans="1:11" ht="15">
      <c r="A60" s="62">
        <v>57</v>
      </c>
      <c r="B60" s="62" t="s">
        <v>184</v>
      </c>
      <c r="C60" s="86" t="s">
        <v>168</v>
      </c>
      <c r="D60" s="63" t="s">
        <v>187</v>
      </c>
      <c r="E60" s="60">
        <v>40</v>
      </c>
      <c r="F60" s="60">
        <v>40</v>
      </c>
      <c r="G60" s="60">
        <v>3</v>
      </c>
      <c r="H60" s="91">
        <f t="shared" si="4"/>
        <v>4173.869999999999</v>
      </c>
      <c r="I60" s="91">
        <f t="shared" si="1"/>
        <v>2.086935</v>
      </c>
      <c r="J60" s="61">
        <f t="shared" si="2"/>
        <v>4.17387</v>
      </c>
      <c r="K60" s="61">
        <f t="shared" si="3"/>
        <v>6.2608049999999995</v>
      </c>
    </row>
    <row r="61" spans="1:11" ht="15">
      <c r="A61" s="62">
        <v>58</v>
      </c>
      <c r="B61" s="62" t="s">
        <v>184</v>
      </c>
      <c r="C61" s="86" t="s">
        <v>168</v>
      </c>
      <c r="D61" s="63" t="s">
        <v>185</v>
      </c>
      <c r="E61" s="60">
        <v>23</v>
      </c>
      <c r="F61" s="60">
        <v>23</v>
      </c>
      <c r="G61" s="60">
        <v>3</v>
      </c>
      <c r="H61" s="91">
        <f t="shared" si="4"/>
        <v>1236.27</v>
      </c>
      <c r="I61" s="91">
        <f t="shared" si="1"/>
        <v>0.618135</v>
      </c>
      <c r="J61" s="61">
        <f t="shared" si="2"/>
        <v>1.23627</v>
      </c>
      <c r="K61" s="61">
        <f t="shared" si="3"/>
        <v>1.8544049999999999</v>
      </c>
    </row>
    <row r="62" spans="1:11" ht="15">
      <c r="A62" s="62">
        <v>59</v>
      </c>
      <c r="B62" s="62" t="s">
        <v>184</v>
      </c>
      <c r="C62" s="86" t="s">
        <v>169</v>
      </c>
      <c r="D62" s="63" t="s">
        <v>185</v>
      </c>
      <c r="E62" s="60">
        <v>23</v>
      </c>
      <c r="F62" s="60">
        <v>23</v>
      </c>
      <c r="G62" s="60">
        <v>3</v>
      </c>
      <c r="H62" s="91">
        <f t="shared" si="4"/>
        <v>1236.27</v>
      </c>
      <c r="I62" s="91">
        <f t="shared" si="1"/>
        <v>0.618135</v>
      </c>
      <c r="J62" s="61">
        <f t="shared" si="2"/>
        <v>1.23627</v>
      </c>
      <c r="K62" s="61">
        <f t="shared" si="3"/>
        <v>1.8544049999999999</v>
      </c>
    </row>
    <row r="63" spans="1:11" ht="15">
      <c r="A63" s="62">
        <v>60</v>
      </c>
      <c r="B63" s="62" t="s">
        <v>184</v>
      </c>
      <c r="C63" s="86" t="s">
        <v>170</v>
      </c>
      <c r="D63" s="63" t="s">
        <v>186</v>
      </c>
      <c r="E63" s="60">
        <v>30</v>
      </c>
      <c r="F63" s="60">
        <v>30</v>
      </c>
      <c r="G63" s="60">
        <v>3</v>
      </c>
      <c r="H63" s="91">
        <f t="shared" si="4"/>
        <v>2235.8700000000003</v>
      </c>
      <c r="I63" s="91">
        <f t="shared" si="1"/>
        <v>1.1179350000000001</v>
      </c>
      <c r="J63" s="61">
        <f t="shared" si="2"/>
        <v>2.2358700000000002</v>
      </c>
      <c r="K63" s="61">
        <f t="shared" si="3"/>
        <v>3.3538050000000004</v>
      </c>
    </row>
    <row r="64" spans="1:11" ht="15">
      <c r="A64" s="62">
        <v>61</v>
      </c>
      <c r="B64" s="62" t="s">
        <v>184</v>
      </c>
      <c r="C64" s="86" t="s">
        <v>171</v>
      </c>
      <c r="D64" s="63" t="s">
        <v>185</v>
      </c>
      <c r="E64" s="60">
        <v>23</v>
      </c>
      <c r="F64" s="60">
        <v>23</v>
      </c>
      <c r="G64" s="60">
        <v>3</v>
      </c>
      <c r="H64" s="91">
        <f t="shared" si="4"/>
        <v>1236.27</v>
      </c>
      <c r="I64" s="91">
        <f t="shared" si="1"/>
        <v>0.618135</v>
      </c>
      <c r="J64" s="61">
        <f t="shared" si="2"/>
        <v>1.23627</v>
      </c>
      <c r="K64" s="61">
        <f t="shared" si="3"/>
        <v>1.8544049999999999</v>
      </c>
    </row>
    <row r="65" spans="1:11" ht="15">
      <c r="A65" s="62">
        <v>62</v>
      </c>
      <c r="B65" s="62" t="s">
        <v>184</v>
      </c>
      <c r="C65" s="86" t="s">
        <v>172</v>
      </c>
      <c r="D65" s="63" t="s">
        <v>186</v>
      </c>
      <c r="E65" s="60">
        <v>30</v>
      </c>
      <c r="F65" s="60">
        <v>30</v>
      </c>
      <c r="G65" s="60">
        <v>3</v>
      </c>
      <c r="H65" s="91">
        <f t="shared" si="4"/>
        <v>2235.8700000000003</v>
      </c>
      <c r="I65" s="91">
        <f t="shared" si="1"/>
        <v>1.1179350000000001</v>
      </c>
      <c r="J65" s="61">
        <f t="shared" si="2"/>
        <v>2.2358700000000002</v>
      </c>
      <c r="K65" s="61">
        <f t="shared" si="3"/>
        <v>3.3538050000000004</v>
      </c>
    </row>
    <row r="66" spans="1:11" ht="15">
      <c r="A66" s="62">
        <v>63</v>
      </c>
      <c r="B66" s="62" t="s">
        <v>184</v>
      </c>
      <c r="C66" s="86" t="s">
        <v>173</v>
      </c>
      <c r="D66" s="63" t="s">
        <v>186</v>
      </c>
      <c r="E66" s="60">
        <v>30</v>
      </c>
      <c r="F66" s="60">
        <v>30</v>
      </c>
      <c r="G66" s="60">
        <v>3</v>
      </c>
      <c r="H66" s="91">
        <f t="shared" si="4"/>
        <v>2235.8700000000003</v>
      </c>
      <c r="I66" s="91">
        <f t="shared" si="1"/>
        <v>1.1179350000000001</v>
      </c>
      <c r="J66" s="61">
        <f t="shared" si="2"/>
        <v>2.2358700000000002</v>
      </c>
      <c r="K66" s="61">
        <f t="shared" si="3"/>
        <v>3.3538050000000004</v>
      </c>
    </row>
    <row r="67" spans="1:11" ht="15">
      <c r="A67" s="62">
        <v>64</v>
      </c>
      <c r="B67" s="62" t="s">
        <v>184</v>
      </c>
      <c r="C67" s="86" t="s">
        <v>174</v>
      </c>
      <c r="D67" s="63" t="s">
        <v>187</v>
      </c>
      <c r="E67" s="60">
        <v>40</v>
      </c>
      <c r="F67" s="60">
        <v>40</v>
      </c>
      <c r="G67" s="60">
        <v>3</v>
      </c>
      <c r="H67" s="91">
        <f t="shared" si="4"/>
        <v>4173.869999999999</v>
      </c>
      <c r="I67" s="91">
        <f t="shared" si="1"/>
        <v>2.086935</v>
      </c>
      <c r="J67" s="61">
        <f t="shared" si="2"/>
        <v>4.17387</v>
      </c>
      <c r="K67" s="61">
        <f t="shared" si="3"/>
        <v>6.2608049999999995</v>
      </c>
    </row>
    <row r="68" spans="1:11" ht="15">
      <c r="A68" s="62">
        <v>65</v>
      </c>
      <c r="B68" s="62" t="s">
        <v>184</v>
      </c>
      <c r="C68" s="86" t="s">
        <v>175</v>
      </c>
      <c r="D68" s="63" t="s">
        <v>186</v>
      </c>
      <c r="E68" s="60">
        <v>30</v>
      </c>
      <c r="F68" s="60">
        <v>30</v>
      </c>
      <c r="G68" s="60">
        <v>3</v>
      </c>
      <c r="H68" s="91">
        <f aca="true" t="shared" si="5" ref="H68:H77">(E68+(E68-(2*G68*0.1)*(G68/0.3-1)))/2*(F68+(F68-(2*G68*0.1)*(G68/0.3-1)))/2*G68</f>
        <v>2235.8700000000003</v>
      </c>
      <c r="I68" s="91">
        <f t="shared" si="1"/>
        <v>1.1179350000000001</v>
      </c>
      <c r="J68" s="61">
        <f t="shared" si="2"/>
        <v>2.2358700000000002</v>
      </c>
      <c r="K68" s="61">
        <f t="shared" si="3"/>
        <v>3.3538050000000004</v>
      </c>
    </row>
    <row r="69" spans="1:11" ht="15">
      <c r="A69" s="62">
        <v>66</v>
      </c>
      <c r="B69" s="62" t="s">
        <v>184</v>
      </c>
      <c r="C69" s="86" t="s">
        <v>176</v>
      </c>
      <c r="D69" s="63" t="s">
        <v>186</v>
      </c>
      <c r="E69" s="60">
        <v>30</v>
      </c>
      <c r="F69" s="60">
        <v>30</v>
      </c>
      <c r="G69" s="60">
        <v>3</v>
      </c>
      <c r="H69" s="91">
        <f t="shared" si="5"/>
        <v>2235.8700000000003</v>
      </c>
      <c r="I69" s="91">
        <f aca="true" t="shared" si="6" ref="I69:I77">0.75*(H69/0.15)/10000</f>
        <v>1.1179350000000001</v>
      </c>
      <c r="J69" s="61">
        <f aca="true" t="shared" si="7" ref="J69:J77">I69*2</f>
        <v>2.2358700000000002</v>
      </c>
      <c r="K69" s="61">
        <f aca="true" t="shared" si="8" ref="K69:K77">+J69+I69</f>
        <v>3.3538050000000004</v>
      </c>
    </row>
    <row r="70" spans="1:11" ht="15">
      <c r="A70" s="62">
        <v>67</v>
      </c>
      <c r="B70" s="62" t="s">
        <v>184</v>
      </c>
      <c r="C70" s="86" t="s">
        <v>177</v>
      </c>
      <c r="D70" s="63" t="s">
        <v>185</v>
      </c>
      <c r="E70" s="60">
        <v>23</v>
      </c>
      <c r="F70" s="60">
        <v>23</v>
      </c>
      <c r="G70" s="60">
        <v>3</v>
      </c>
      <c r="H70" s="91">
        <f t="shared" si="5"/>
        <v>1236.27</v>
      </c>
      <c r="I70" s="91">
        <f t="shared" si="6"/>
        <v>0.618135</v>
      </c>
      <c r="J70" s="61">
        <f t="shared" si="7"/>
        <v>1.23627</v>
      </c>
      <c r="K70" s="61">
        <f t="shared" si="8"/>
        <v>1.8544049999999999</v>
      </c>
    </row>
    <row r="71" spans="1:11" ht="15">
      <c r="A71" s="62">
        <v>68</v>
      </c>
      <c r="B71" s="62" t="s">
        <v>184</v>
      </c>
      <c r="C71" s="86" t="s">
        <v>177</v>
      </c>
      <c r="D71" s="63" t="s">
        <v>188</v>
      </c>
      <c r="E71" s="60">
        <v>30</v>
      </c>
      <c r="F71" s="60">
        <v>23</v>
      </c>
      <c r="G71" s="60">
        <v>3</v>
      </c>
      <c r="H71" s="91">
        <f t="shared" si="5"/>
        <v>1662.5700000000002</v>
      </c>
      <c r="I71" s="91">
        <f t="shared" si="6"/>
        <v>0.831285</v>
      </c>
      <c r="J71" s="61">
        <f t="shared" si="7"/>
        <v>1.66257</v>
      </c>
      <c r="K71" s="61">
        <f t="shared" si="8"/>
        <v>2.493855</v>
      </c>
    </row>
    <row r="72" spans="1:11" ht="15">
      <c r="A72" s="62">
        <v>69</v>
      </c>
      <c r="B72" s="62" t="s">
        <v>184</v>
      </c>
      <c r="C72" s="86" t="s">
        <v>178</v>
      </c>
      <c r="D72" s="63" t="s">
        <v>187</v>
      </c>
      <c r="E72" s="60">
        <v>40</v>
      </c>
      <c r="F72" s="60">
        <v>40</v>
      </c>
      <c r="G72" s="60">
        <v>3</v>
      </c>
      <c r="H72" s="91">
        <f t="shared" si="5"/>
        <v>4173.869999999999</v>
      </c>
      <c r="I72" s="91">
        <f t="shared" si="6"/>
        <v>2.086935</v>
      </c>
      <c r="J72" s="61">
        <f t="shared" si="7"/>
        <v>4.17387</v>
      </c>
      <c r="K72" s="61">
        <f t="shared" si="8"/>
        <v>6.2608049999999995</v>
      </c>
    </row>
    <row r="73" spans="1:11" ht="15">
      <c r="A73" s="62">
        <v>70</v>
      </c>
      <c r="B73" s="62" t="s">
        <v>184</v>
      </c>
      <c r="C73" s="86" t="s">
        <v>179</v>
      </c>
      <c r="D73" s="63" t="s">
        <v>185</v>
      </c>
      <c r="E73" s="60">
        <v>23</v>
      </c>
      <c r="F73" s="60">
        <v>23</v>
      </c>
      <c r="G73" s="60">
        <v>3</v>
      </c>
      <c r="H73" s="91">
        <f t="shared" si="5"/>
        <v>1236.27</v>
      </c>
      <c r="I73" s="91">
        <f t="shared" si="6"/>
        <v>0.618135</v>
      </c>
      <c r="J73" s="61">
        <f t="shared" si="7"/>
        <v>1.23627</v>
      </c>
      <c r="K73" s="61">
        <f t="shared" si="8"/>
        <v>1.8544049999999999</v>
      </c>
    </row>
    <row r="74" spans="1:11" ht="15">
      <c r="A74" s="62">
        <v>71</v>
      </c>
      <c r="B74" s="62" t="s">
        <v>184</v>
      </c>
      <c r="C74" s="86" t="s">
        <v>180</v>
      </c>
      <c r="D74" s="63" t="s">
        <v>186</v>
      </c>
      <c r="E74" s="60">
        <v>30</v>
      </c>
      <c r="F74" s="60">
        <v>30</v>
      </c>
      <c r="G74" s="60">
        <v>3</v>
      </c>
      <c r="H74" s="91">
        <f t="shared" si="5"/>
        <v>2235.8700000000003</v>
      </c>
      <c r="I74" s="91">
        <f t="shared" si="6"/>
        <v>1.1179350000000001</v>
      </c>
      <c r="J74" s="61">
        <f t="shared" si="7"/>
        <v>2.2358700000000002</v>
      </c>
      <c r="K74" s="61">
        <f t="shared" si="8"/>
        <v>3.3538050000000004</v>
      </c>
    </row>
    <row r="75" spans="1:11" ht="15">
      <c r="A75" s="62">
        <v>72</v>
      </c>
      <c r="B75" s="62" t="s">
        <v>184</v>
      </c>
      <c r="C75" s="86" t="s">
        <v>181</v>
      </c>
      <c r="D75" s="63" t="s">
        <v>186</v>
      </c>
      <c r="E75" s="60">
        <v>30</v>
      </c>
      <c r="F75" s="60">
        <v>30</v>
      </c>
      <c r="G75" s="60">
        <v>3</v>
      </c>
      <c r="H75" s="91">
        <f t="shared" si="5"/>
        <v>2235.8700000000003</v>
      </c>
      <c r="I75" s="91">
        <f t="shared" si="6"/>
        <v>1.1179350000000001</v>
      </c>
      <c r="J75" s="61">
        <f t="shared" si="7"/>
        <v>2.2358700000000002</v>
      </c>
      <c r="K75" s="61">
        <f t="shared" si="8"/>
        <v>3.3538050000000004</v>
      </c>
    </row>
    <row r="76" spans="1:11" ht="15">
      <c r="A76" s="62">
        <v>73</v>
      </c>
      <c r="B76" s="62" t="s">
        <v>184</v>
      </c>
      <c r="C76" s="86" t="s">
        <v>182</v>
      </c>
      <c r="D76" s="63" t="s">
        <v>186</v>
      </c>
      <c r="E76" s="60">
        <v>30</v>
      </c>
      <c r="F76" s="60">
        <v>30</v>
      </c>
      <c r="G76" s="60">
        <v>3</v>
      </c>
      <c r="H76" s="91">
        <f t="shared" si="5"/>
        <v>2235.8700000000003</v>
      </c>
      <c r="I76" s="91">
        <f t="shared" si="6"/>
        <v>1.1179350000000001</v>
      </c>
      <c r="J76" s="61">
        <f t="shared" si="7"/>
        <v>2.2358700000000002</v>
      </c>
      <c r="K76" s="61">
        <f t="shared" si="8"/>
        <v>3.3538050000000004</v>
      </c>
    </row>
    <row r="77" spans="1:11" ht="15">
      <c r="A77" s="62">
        <v>74</v>
      </c>
      <c r="B77" s="62" t="s">
        <v>184</v>
      </c>
      <c r="C77" s="86" t="s">
        <v>183</v>
      </c>
      <c r="D77" s="63" t="s">
        <v>185</v>
      </c>
      <c r="E77" s="60">
        <v>23</v>
      </c>
      <c r="F77" s="60">
        <v>23</v>
      </c>
      <c r="G77" s="60">
        <v>3</v>
      </c>
      <c r="H77" s="91">
        <f t="shared" si="5"/>
        <v>1236.27</v>
      </c>
      <c r="I77" s="91">
        <f t="shared" si="6"/>
        <v>0.618135</v>
      </c>
      <c r="J77" s="61">
        <f t="shared" si="7"/>
        <v>1.23627</v>
      </c>
      <c r="K77" s="61">
        <f t="shared" si="8"/>
        <v>1.8544049999999999</v>
      </c>
    </row>
    <row r="78" spans="1:11" ht="15">
      <c r="A78" s="62">
        <v>75</v>
      </c>
      <c r="B78" s="62" t="s">
        <v>189</v>
      </c>
      <c r="C78" s="86" t="s">
        <v>190</v>
      </c>
      <c r="D78" s="66">
        <v>0.8</v>
      </c>
      <c r="E78" s="60">
        <v>0.8</v>
      </c>
      <c r="H78" s="61"/>
      <c r="K78" s="61">
        <f aca="true" t="shared" si="9" ref="K78:K111">E78</f>
        <v>0.8</v>
      </c>
    </row>
    <row r="79" spans="1:11" ht="15">
      <c r="A79" s="62">
        <v>76</v>
      </c>
      <c r="B79" s="62" t="s">
        <v>189</v>
      </c>
      <c r="C79" s="86" t="s">
        <v>191</v>
      </c>
      <c r="D79" s="66">
        <v>0.8</v>
      </c>
      <c r="E79" s="60">
        <v>0.8</v>
      </c>
      <c r="H79" s="61"/>
      <c r="K79" s="61">
        <f t="shared" si="9"/>
        <v>0.8</v>
      </c>
    </row>
    <row r="80" spans="1:11" ht="15">
      <c r="A80" s="62">
        <v>77</v>
      </c>
      <c r="B80" s="62" t="s">
        <v>189</v>
      </c>
      <c r="C80" s="86" t="s">
        <v>192</v>
      </c>
      <c r="D80" s="66">
        <v>1.01</v>
      </c>
      <c r="E80" s="60">
        <v>1.01</v>
      </c>
      <c r="H80" s="61"/>
      <c r="K80" s="61">
        <f t="shared" si="9"/>
        <v>1.01</v>
      </c>
    </row>
    <row r="81" spans="1:11" ht="15">
      <c r="A81" s="62">
        <v>78</v>
      </c>
      <c r="B81" s="62" t="s">
        <v>189</v>
      </c>
      <c r="C81" s="86" t="s">
        <v>193</v>
      </c>
      <c r="D81" s="66">
        <v>0.8</v>
      </c>
      <c r="E81" s="60">
        <v>0.8</v>
      </c>
      <c r="H81" s="61"/>
      <c r="K81" s="61">
        <f t="shared" si="9"/>
        <v>0.8</v>
      </c>
    </row>
    <row r="82" spans="1:11" ht="15">
      <c r="A82" s="62">
        <v>79</v>
      </c>
      <c r="B82" s="62" t="s">
        <v>189</v>
      </c>
      <c r="C82" s="86" t="s">
        <v>137</v>
      </c>
      <c r="D82" s="66">
        <v>0.4</v>
      </c>
      <c r="E82" s="60">
        <v>0.4</v>
      </c>
      <c r="H82" s="61"/>
      <c r="K82" s="61">
        <f t="shared" si="9"/>
        <v>0.4</v>
      </c>
    </row>
    <row r="83" spans="1:11" ht="15">
      <c r="A83" s="62">
        <v>80</v>
      </c>
      <c r="B83" s="62" t="s">
        <v>189</v>
      </c>
      <c r="C83" s="86" t="s">
        <v>194</v>
      </c>
      <c r="D83" s="66">
        <v>0.8</v>
      </c>
      <c r="E83" s="60">
        <v>0.8</v>
      </c>
      <c r="H83" s="61"/>
      <c r="K83" s="61">
        <f t="shared" si="9"/>
        <v>0.8</v>
      </c>
    </row>
    <row r="84" spans="1:11" ht="15">
      <c r="A84" s="62">
        <v>81</v>
      </c>
      <c r="B84" s="62" t="s">
        <v>189</v>
      </c>
      <c r="C84" s="86" t="s">
        <v>195</v>
      </c>
      <c r="D84" s="66">
        <v>0.4</v>
      </c>
      <c r="E84" s="60">
        <v>0.4</v>
      </c>
      <c r="H84" s="61"/>
      <c r="K84" s="61">
        <f t="shared" si="9"/>
        <v>0.4</v>
      </c>
    </row>
    <row r="85" spans="1:11" ht="15">
      <c r="A85" s="62">
        <v>82</v>
      </c>
      <c r="B85" s="62" t="s">
        <v>189</v>
      </c>
      <c r="C85" s="86" t="s">
        <v>139</v>
      </c>
      <c r="D85" s="66">
        <v>0.4</v>
      </c>
      <c r="E85" s="60">
        <v>0.4</v>
      </c>
      <c r="H85" s="61"/>
      <c r="K85" s="61">
        <f t="shared" si="9"/>
        <v>0.4</v>
      </c>
    </row>
    <row r="86" spans="1:11" ht="15">
      <c r="A86" s="62">
        <v>83</v>
      </c>
      <c r="B86" s="62" t="s">
        <v>189</v>
      </c>
      <c r="C86" s="86" t="s">
        <v>138</v>
      </c>
      <c r="D86" s="66">
        <v>0.4</v>
      </c>
      <c r="E86" s="60">
        <v>0.4</v>
      </c>
      <c r="H86" s="61"/>
      <c r="K86" s="61">
        <f t="shared" si="9"/>
        <v>0.4</v>
      </c>
    </row>
    <row r="87" spans="1:11" ht="15">
      <c r="A87" s="62">
        <v>84</v>
      </c>
      <c r="B87" s="62" t="s">
        <v>189</v>
      </c>
      <c r="C87" s="86" t="s">
        <v>196</v>
      </c>
      <c r="D87" s="66">
        <v>0.4</v>
      </c>
      <c r="E87" s="60">
        <v>0.4</v>
      </c>
      <c r="H87" s="61"/>
      <c r="K87" s="61">
        <f t="shared" si="9"/>
        <v>0.4</v>
      </c>
    </row>
    <row r="88" spans="1:11" ht="15">
      <c r="A88" s="62">
        <v>85</v>
      </c>
      <c r="B88" s="62" t="s">
        <v>189</v>
      </c>
      <c r="C88" s="86" t="s">
        <v>197</v>
      </c>
      <c r="D88" s="66">
        <v>0.4</v>
      </c>
      <c r="E88" s="60">
        <v>0.4</v>
      </c>
      <c r="H88" s="61"/>
      <c r="K88" s="61">
        <f t="shared" si="9"/>
        <v>0.4</v>
      </c>
    </row>
    <row r="89" spans="1:11" ht="15">
      <c r="A89" s="62">
        <v>86</v>
      </c>
      <c r="B89" s="62" t="s">
        <v>189</v>
      </c>
      <c r="C89" s="86" t="s">
        <v>152</v>
      </c>
      <c r="D89" s="66">
        <v>0.8</v>
      </c>
      <c r="E89" s="60">
        <v>0.8</v>
      </c>
      <c r="H89" s="61"/>
      <c r="K89" s="61">
        <f t="shared" si="9"/>
        <v>0.8</v>
      </c>
    </row>
    <row r="90" spans="1:11" ht="15">
      <c r="A90" s="62">
        <v>87</v>
      </c>
      <c r="B90" s="62" t="s">
        <v>189</v>
      </c>
      <c r="C90" s="86" t="s">
        <v>157</v>
      </c>
      <c r="D90" s="66">
        <v>0.4</v>
      </c>
      <c r="E90" s="60">
        <v>0.4</v>
      </c>
      <c r="H90" s="61"/>
      <c r="K90" s="61">
        <f t="shared" si="9"/>
        <v>0.4</v>
      </c>
    </row>
    <row r="91" spans="1:11" ht="15">
      <c r="A91" s="62">
        <v>88</v>
      </c>
      <c r="B91" s="62" t="s">
        <v>189</v>
      </c>
      <c r="C91" s="86" t="s">
        <v>155</v>
      </c>
      <c r="D91" s="66">
        <v>0.8</v>
      </c>
      <c r="E91" s="60">
        <v>0.8</v>
      </c>
      <c r="H91" s="61"/>
      <c r="K91" s="61">
        <f t="shared" si="9"/>
        <v>0.8</v>
      </c>
    </row>
    <row r="92" spans="1:11" ht="15">
      <c r="A92" s="62">
        <v>89</v>
      </c>
      <c r="B92" s="62" t="s">
        <v>189</v>
      </c>
      <c r="C92" s="86" t="s">
        <v>198</v>
      </c>
      <c r="D92" s="66">
        <v>0.2</v>
      </c>
      <c r="E92" s="60">
        <v>0.2</v>
      </c>
      <c r="H92" s="61"/>
      <c r="K92" s="61">
        <f t="shared" si="9"/>
        <v>0.2</v>
      </c>
    </row>
    <row r="93" spans="1:11" ht="15">
      <c r="A93" s="62">
        <v>90</v>
      </c>
      <c r="B93" s="62" t="s">
        <v>189</v>
      </c>
      <c r="C93" s="86" t="s">
        <v>159</v>
      </c>
      <c r="D93" s="66">
        <v>0.8</v>
      </c>
      <c r="E93" s="60">
        <v>0.8</v>
      </c>
      <c r="H93" s="61"/>
      <c r="K93" s="61">
        <f t="shared" si="9"/>
        <v>0.8</v>
      </c>
    </row>
    <row r="94" spans="1:11" ht="15">
      <c r="A94" s="62">
        <v>91</v>
      </c>
      <c r="B94" s="62" t="s">
        <v>189</v>
      </c>
      <c r="C94" s="86" t="s">
        <v>160</v>
      </c>
      <c r="D94" s="66">
        <v>0.8</v>
      </c>
      <c r="E94" s="60">
        <v>0.8</v>
      </c>
      <c r="H94" s="61"/>
      <c r="K94" s="61">
        <f t="shared" si="9"/>
        <v>0.8</v>
      </c>
    </row>
    <row r="95" spans="1:11" ht="15">
      <c r="A95" s="62">
        <v>92</v>
      </c>
      <c r="B95" s="62" t="s">
        <v>189</v>
      </c>
      <c r="C95" s="86" t="s">
        <v>162</v>
      </c>
      <c r="D95" s="66">
        <v>0.4</v>
      </c>
      <c r="E95" s="60">
        <v>0.4</v>
      </c>
      <c r="H95" s="61"/>
      <c r="K95" s="61">
        <f t="shared" si="9"/>
        <v>0.4</v>
      </c>
    </row>
    <row r="96" spans="1:11" ht="15">
      <c r="A96" s="62">
        <v>93</v>
      </c>
      <c r="B96" s="62" t="s">
        <v>189</v>
      </c>
      <c r="C96" s="86" t="s">
        <v>199</v>
      </c>
      <c r="D96" s="66">
        <v>0.36</v>
      </c>
      <c r="E96" s="60">
        <v>0.36</v>
      </c>
      <c r="H96" s="61"/>
      <c r="K96" s="61">
        <f t="shared" si="9"/>
        <v>0.36</v>
      </c>
    </row>
    <row r="97" spans="1:11" ht="15">
      <c r="A97" s="62">
        <v>94</v>
      </c>
      <c r="B97" s="62" t="s">
        <v>189</v>
      </c>
      <c r="C97" s="86" t="s">
        <v>199</v>
      </c>
      <c r="D97" s="66">
        <v>0.36</v>
      </c>
      <c r="E97" s="60">
        <v>0.36</v>
      </c>
      <c r="H97" s="61"/>
      <c r="K97" s="61">
        <f t="shared" si="9"/>
        <v>0.36</v>
      </c>
    </row>
    <row r="98" spans="1:11" ht="15">
      <c r="A98" s="62">
        <v>95</v>
      </c>
      <c r="B98" s="62" t="s">
        <v>189</v>
      </c>
      <c r="C98" s="86" t="s">
        <v>170</v>
      </c>
      <c r="D98" s="66">
        <v>0.4</v>
      </c>
      <c r="E98" s="60">
        <v>0.4</v>
      </c>
      <c r="H98" s="61"/>
      <c r="K98" s="61">
        <f t="shared" si="9"/>
        <v>0.4</v>
      </c>
    </row>
    <row r="99" spans="1:11" ht="15">
      <c r="A99" s="62">
        <v>96</v>
      </c>
      <c r="B99" s="62" t="s">
        <v>189</v>
      </c>
      <c r="C99" s="86" t="s">
        <v>200</v>
      </c>
      <c r="D99" s="66">
        <v>0.04</v>
      </c>
      <c r="E99" s="60">
        <v>0.04</v>
      </c>
      <c r="H99" s="61"/>
      <c r="K99" s="61">
        <f t="shared" si="9"/>
        <v>0.04</v>
      </c>
    </row>
    <row r="100" spans="1:11" ht="15">
      <c r="A100" s="62">
        <v>97</v>
      </c>
      <c r="B100" s="62" t="s">
        <v>189</v>
      </c>
      <c r="C100" s="86" t="s">
        <v>201</v>
      </c>
      <c r="D100" s="66">
        <v>0.8</v>
      </c>
      <c r="E100" s="60">
        <v>0.8</v>
      </c>
      <c r="H100" s="61"/>
      <c r="K100" s="61">
        <f t="shared" si="9"/>
        <v>0.8</v>
      </c>
    </row>
    <row r="101" spans="1:11" ht="15">
      <c r="A101" s="62">
        <v>98</v>
      </c>
      <c r="B101" s="62" t="s">
        <v>189</v>
      </c>
      <c r="C101" s="86" t="s">
        <v>175</v>
      </c>
      <c r="D101" s="66">
        <v>0.4</v>
      </c>
      <c r="E101" s="60">
        <v>0.4</v>
      </c>
      <c r="H101" s="61"/>
      <c r="K101" s="61">
        <f t="shared" si="9"/>
        <v>0.4</v>
      </c>
    </row>
    <row r="102" spans="1:11" ht="15">
      <c r="A102" s="62">
        <v>99</v>
      </c>
      <c r="B102" s="62" t="s">
        <v>189</v>
      </c>
      <c r="C102" s="86" t="s">
        <v>202</v>
      </c>
      <c r="D102" s="66">
        <v>0.4</v>
      </c>
      <c r="E102" s="60">
        <v>0.4</v>
      </c>
      <c r="H102" s="61"/>
      <c r="K102" s="61">
        <f t="shared" si="9"/>
        <v>0.4</v>
      </c>
    </row>
    <row r="103" spans="1:11" ht="15">
      <c r="A103" s="62">
        <v>100</v>
      </c>
      <c r="B103" s="62" t="s">
        <v>189</v>
      </c>
      <c r="C103" s="86" t="s">
        <v>199</v>
      </c>
      <c r="D103" s="66">
        <v>0.5</v>
      </c>
      <c r="E103" s="60">
        <v>0.5</v>
      </c>
      <c r="H103" s="61"/>
      <c r="K103" s="61">
        <f t="shared" si="9"/>
        <v>0.5</v>
      </c>
    </row>
    <row r="104" spans="1:11" ht="15">
      <c r="A104" s="62">
        <v>101</v>
      </c>
      <c r="B104" s="62" t="s">
        <v>189</v>
      </c>
      <c r="C104" s="86" t="s">
        <v>199</v>
      </c>
      <c r="D104" s="66">
        <v>0.4</v>
      </c>
      <c r="E104" s="60">
        <v>0.4</v>
      </c>
      <c r="H104" s="61"/>
      <c r="K104" s="61">
        <f t="shared" si="9"/>
        <v>0.4</v>
      </c>
    </row>
    <row r="105" spans="1:11" ht="15">
      <c r="A105" s="62">
        <v>102</v>
      </c>
      <c r="B105" s="62" t="s">
        <v>189</v>
      </c>
      <c r="C105" s="86" t="s">
        <v>203</v>
      </c>
      <c r="D105" s="66">
        <v>0.4</v>
      </c>
      <c r="E105" s="60">
        <v>0.4</v>
      </c>
      <c r="H105" s="61"/>
      <c r="K105" s="61">
        <f t="shared" si="9"/>
        <v>0.4</v>
      </c>
    </row>
    <row r="106" spans="1:11" ht="15">
      <c r="A106" s="62">
        <v>103</v>
      </c>
      <c r="B106" s="62" t="s">
        <v>189</v>
      </c>
      <c r="C106" s="86" t="s">
        <v>179</v>
      </c>
      <c r="D106" s="66">
        <v>0.04</v>
      </c>
      <c r="E106" s="60">
        <v>0.04</v>
      </c>
      <c r="H106" s="61"/>
      <c r="K106" s="61">
        <f t="shared" si="9"/>
        <v>0.04</v>
      </c>
    </row>
    <row r="107" spans="1:11" ht="15">
      <c r="A107" s="62">
        <v>104</v>
      </c>
      <c r="B107" s="67" t="s">
        <v>204</v>
      </c>
      <c r="C107" s="86" t="s">
        <v>142</v>
      </c>
      <c r="D107" s="66">
        <v>0.4</v>
      </c>
      <c r="E107" s="60">
        <v>0.4</v>
      </c>
      <c r="H107" s="61"/>
      <c r="K107" s="61">
        <f t="shared" si="9"/>
        <v>0.4</v>
      </c>
    </row>
    <row r="108" spans="1:11" ht="15">
      <c r="A108" s="62">
        <v>105</v>
      </c>
      <c r="B108" s="67" t="s">
        <v>204</v>
      </c>
      <c r="C108" s="86" t="s">
        <v>161</v>
      </c>
      <c r="D108" s="66">
        <v>0.2</v>
      </c>
      <c r="E108" s="60">
        <v>0.2</v>
      </c>
      <c r="H108" s="61"/>
      <c r="K108" s="61">
        <f t="shared" si="9"/>
        <v>0.2</v>
      </c>
    </row>
    <row r="109" spans="1:11" ht="15">
      <c r="A109" s="62">
        <v>106</v>
      </c>
      <c r="B109" s="67" t="s">
        <v>204</v>
      </c>
      <c r="C109" s="86" t="s">
        <v>165</v>
      </c>
      <c r="D109" s="66">
        <v>0.5</v>
      </c>
      <c r="E109" s="60">
        <v>0.5</v>
      </c>
      <c r="H109" s="61"/>
      <c r="K109" s="61">
        <f t="shared" si="9"/>
        <v>0.5</v>
      </c>
    </row>
    <row r="110" spans="1:11" ht="15">
      <c r="A110" s="62">
        <v>107</v>
      </c>
      <c r="B110" s="67" t="s">
        <v>204</v>
      </c>
      <c r="C110" s="86" t="s">
        <v>166</v>
      </c>
      <c r="D110" s="66">
        <v>0.5</v>
      </c>
      <c r="E110" s="60">
        <v>0.5</v>
      </c>
      <c r="H110" s="61"/>
      <c r="K110" s="61">
        <f t="shared" si="9"/>
        <v>0.5</v>
      </c>
    </row>
    <row r="111" spans="1:11" ht="15">
      <c r="A111" s="62">
        <v>108</v>
      </c>
      <c r="B111" s="67" t="s">
        <v>204</v>
      </c>
      <c r="C111" s="86" t="s">
        <v>167</v>
      </c>
      <c r="D111" s="66">
        <v>0.5</v>
      </c>
      <c r="E111" s="60">
        <v>0.5</v>
      </c>
      <c r="H111" s="61"/>
      <c r="K111" s="61">
        <f t="shared" si="9"/>
        <v>0.5</v>
      </c>
    </row>
    <row r="112" spans="1:11" ht="15">
      <c r="A112" s="62">
        <v>109</v>
      </c>
      <c r="B112" s="67" t="s">
        <v>224</v>
      </c>
      <c r="C112" s="86" t="s">
        <v>122</v>
      </c>
      <c r="D112" s="68" t="s">
        <v>238</v>
      </c>
      <c r="E112" s="60">
        <v>7</v>
      </c>
      <c r="F112" s="60">
        <v>7</v>
      </c>
      <c r="H112" s="61"/>
      <c r="I112" s="60" t="s">
        <v>274</v>
      </c>
      <c r="K112" s="61">
        <v>1</v>
      </c>
    </row>
    <row r="113" spans="1:11" ht="15">
      <c r="A113" s="62">
        <v>110</v>
      </c>
      <c r="B113" s="67" t="s">
        <v>224</v>
      </c>
      <c r="C113" s="86" t="s">
        <v>205</v>
      </c>
      <c r="D113" s="68" t="s">
        <v>238</v>
      </c>
      <c r="E113" s="60">
        <v>7</v>
      </c>
      <c r="F113" s="60">
        <v>7</v>
      </c>
      <c r="H113" s="61"/>
      <c r="K113" s="61">
        <v>1</v>
      </c>
    </row>
    <row r="114" spans="1:11" ht="15">
      <c r="A114" s="62">
        <v>111</v>
      </c>
      <c r="B114" s="67" t="s">
        <v>224</v>
      </c>
      <c r="C114" s="86" t="s">
        <v>121</v>
      </c>
      <c r="D114" s="68" t="s">
        <v>238</v>
      </c>
      <c r="E114" s="60">
        <v>7</v>
      </c>
      <c r="F114" s="60">
        <v>7</v>
      </c>
      <c r="H114" s="61"/>
      <c r="K114" s="61">
        <v>1</v>
      </c>
    </row>
    <row r="115" spans="1:11" ht="15">
      <c r="A115" s="62">
        <v>112</v>
      </c>
      <c r="B115" s="67" t="s">
        <v>224</v>
      </c>
      <c r="C115" s="86" t="s">
        <v>122</v>
      </c>
      <c r="D115" s="68" t="s">
        <v>238</v>
      </c>
      <c r="E115" s="60">
        <v>7</v>
      </c>
      <c r="F115" s="60">
        <v>7</v>
      </c>
      <c r="H115" s="61"/>
      <c r="K115" s="61">
        <v>1</v>
      </c>
    </row>
    <row r="116" spans="1:11" ht="15">
      <c r="A116" s="62">
        <v>113</v>
      </c>
      <c r="B116" s="67" t="s">
        <v>224</v>
      </c>
      <c r="C116" s="86" t="s">
        <v>120</v>
      </c>
      <c r="D116" s="68" t="s">
        <v>238</v>
      </c>
      <c r="E116" s="60">
        <v>7</v>
      </c>
      <c r="F116" s="60">
        <v>7</v>
      </c>
      <c r="H116" s="61"/>
      <c r="K116" s="61">
        <v>1</v>
      </c>
    </row>
    <row r="117" spans="1:11" ht="15">
      <c r="A117" s="62">
        <v>114</v>
      </c>
      <c r="B117" s="67" t="s">
        <v>224</v>
      </c>
      <c r="C117" s="86" t="s">
        <v>206</v>
      </c>
      <c r="D117" s="68" t="s">
        <v>238</v>
      </c>
      <c r="E117" s="60">
        <v>7</v>
      </c>
      <c r="F117" s="60">
        <v>7</v>
      </c>
      <c r="H117" s="61"/>
      <c r="K117" s="61">
        <v>1</v>
      </c>
    </row>
    <row r="118" spans="1:11" ht="15">
      <c r="A118" s="62">
        <v>115</v>
      </c>
      <c r="B118" s="67" t="s">
        <v>224</v>
      </c>
      <c r="C118" s="86" t="s">
        <v>206</v>
      </c>
      <c r="D118" s="68" t="s">
        <v>238</v>
      </c>
      <c r="E118" s="60">
        <v>7</v>
      </c>
      <c r="F118" s="60">
        <v>7</v>
      </c>
      <c r="H118" s="61"/>
      <c r="K118" s="61">
        <v>1</v>
      </c>
    </row>
    <row r="119" spans="1:11" ht="15">
      <c r="A119" s="62">
        <v>116</v>
      </c>
      <c r="B119" s="67" t="s">
        <v>224</v>
      </c>
      <c r="C119" s="86" t="s">
        <v>127</v>
      </c>
      <c r="D119" s="68" t="s">
        <v>238</v>
      </c>
      <c r="E119" s="60">
        <v>7</v>
      </c>
      <c r="F119" s="60">
        <v>7</v>
      </c>
      <c r="H119" s="61"/>
      <c r="K119" s="61">
        <v>1</v>
      </c>
    </row>
    <row r="120" spans="1:11" ht="15">
      <c r="A120" s="62">
        <v>117</v>
      </c>
      <c r="B120" s="67" t="s">
        <v>224</v>
      </c>
      <c r="C120" s="86" t="s">
        <v>125</v>
      </c>
      <c r="D120" s="68" t="s">
        <v>238</v>
      </c>
      <c r="E120" s="60">
        <v>7</v>
      </c>
      <c r="F120" s="60">
        <v>7</v>
      </c>
      <c r="H120" s="61"/>
      <c r="K120" s="61">
        <v>1</v>
      </c>
    </row>
    <row r="121" spans="1:11" ht="15">
      <c r="A121" s="62">
        <v>118</v>
      </c>
      <c r="B121" s="67" t="s">
        <v>224</v>
      </c>
      <c r="C121" s="86" t="s">
        <v>126</v>
      </c>
      <c r="D121" s="68" t="s">
        <v>238</v>
      </c>
      <c r="E121" s="60">
        <v>7</v>
      </c>
      <c r="F121" s="60">
        <v>7</v>
      </c>
      <c r="H121" s="61"/>
      <c r="K121" s="61">
        <v>1</v>
      </c>
    </row>
    <row r="122" spans="1:11" ht="15">
      <c r="A122" s="62">
        <v>119</v>
      </c>
      <c r="B122" s="67" t="s">
        <v>224</v>
      </c>
      <c r="C122" s="86" t="s">
        <v>207</v>
      </c>
      <c r="D122" s="68" t="s">
        <v>238</v>
      </c>
      <c r="E122" s="60">
        <v>7</v>
      </c>
      <c r="F122" s="60">
        <v>7</v>
      </c>
      <c r="H122" s="61"/>
      <c r="K122" s="61">
        <v>1</v>
      </c>
    </row>
    <row r="123" spans="1:11" ht="15">
      <c r="A123" s="62">
        <v>120</v>
      </c>
      <c r="B123" s="67" t="s">
        <v>224</v>
      </c>
      <c r="C123" s="86" t="s">
        <v>208</v>
      </c>
      <c r="D123" s="68" t="s">
        <v>238</v>
      </c>
      <c r="E123" s="60">
        <v>7</v>
      </c>
      <c r="F123" s="60">
        <v>7</v>
      </c>
      <c r="H123" s="61"/>
      <c r="K123" s="61">
        <v>1</v>
      </c>
    </row>
    <row r="124" spans="1:11" ht="15">
      <c r="A124" s="62">
        <v>121</v>
      </c>
      <c r="B124" s="67" t="s">
        <v>224</v>
      </c>
      <c r="C124" s="86" t="s">
        <v>119</v>
      </c>
      <c r="D124" s="68" t="s">
        <v>238</v>
      </c>
      <c r="E124" s="60">
        <v>7</v>
      </c>
      <c r="F124" s="60">
        <v>7</v>
      </c>
      <c r="H124" s="61"/>
      <c r="K124" s="61">
        <v>1</v>
      </c>
    </row>
    <row r="125" spans="1:11" ht="15">
      <c r="A125" s="62">
        <v>122</v>
      </c>
      <c r="B125" s="67" t="s">
        <v>224</v>
      </c>
      <c r="C125" s="86" t="s">
        <v>129</v>
      </c>
      <c r="D125" s="68" t="s">
        <v>238</v>
      </c>
      <c r="E125" s="60">
        <v>7</v>
      </c>
      <c r="F125" s="60">
        <v>7</v>
      </c>
      <c r="H125" s="61"/>
      <c r="K125" s="61">
        <v>1</v>
      </c>
    </row>
    <row r="126" spans="1:11" ht="15">
      <c r="A126" s="62">
        <v>123</v>
      </c>
      <c r="B126" s="67" t="s">
        <v>224</v>
      </c>
      <c r="C126" s="86" t="s">
        <v>209</v>
      </c>
      <c r="D126" s="68" t="s">
        <v>238</v>
      </c>
      <c r="E126" s="60">
        <v>7</v>
      </c>
      <c r="F126" s="60">
        <v>7</v>
      </c>
      <c r="H126" s="61"/>
      <c r="K126" s="61">
        <v>1</v>
      </c>
    </row>
    <row r="127" spans="1:11" ht="15">
      <c r="A127" s="62">
        <v>124</v>
      </c>
      <c r="B127" s="67" t="s">
        <v>224</v>
      </c>
      <c r="C127" s="86" t="s">
        <v>210</v>
      </c>
      <c r="D127" s="68" t="s">
        <v>238</v>
      </c>
      <c r="E127" s="60">
        <v>7</v>
      </c>
      <c r="F127" s="60">
        <v>7</v>
      </c>
      <c r="H127" s="61"/>
      <c r="K127" s="61">
        <v>1</v>
      </c>
    </row>
    <row r="128" spans="1:11" ht="15">
      <c r="A128" s="62">
        <v>125</v>
      </c>
      <c r="B128" s="67" t="s">
        <v>224</v>
      </c>
      <c r="C128" s="86" t="s">
        <v>131</v>
      </c>
      <c r="D128" s="68" t="s">
        <v>238</v>
      </c>
      <c r="E128" s="60">
        <v>7</v>
      </c>
      <c r="F128" s="60">
        <v>7</v>
      </c>
      <c r="H128" s="61"/>
      <c r="K128" s="61">
        <v>1</v>
      </c>
    </row>
    <row r="129" spans="1:11" ht="15">
      <c r="A129" s="62">
        <v>126</v>
      </c>
      <c r="B129" s="67" t="s">
        <v>224</v>
      </c>
      <c r="C129" s="86" t="s">
        <v>132</v>
      </c>
      <c r="D129" s="68" t="s">
        <v>238</v>
      </c>
      <c r="E129" s="60">
        <v>7</v>
      </c>
      <c r="F129" s="60">
        <v>7</v>
      </c>
      <c r="H129" s="61"/>
      <c r="K129" s="61">
        <v>1</v>
      </c>
    </row>
    <row r="130" spans="1:11" ht="15">
      <c r="A130" s="62">
        <v>127</v>
      </c>
      <c r="B130" s="67" t="s">
        <v>224</v>
      </c>
      <c r="C130" s="86" t="s">
        <v>211</v>
      </c>
      <c r="D130" s="68" t="s">
        <v>238</v>
      </c>
      <c r="E130" s="60">
        <v>7</v>
      </c>
      <c r="F130" s="60">
        <v>7</v>
      </c>
      <c r="H130" s="61"/>
      <c r="K130" s="61">
        <v>1</v>
      </c>
    </row>
    <row r="131" spans="1:11" ht="15">
      <c r="A131" s="62">
        <v>128</v>
      </c>
      <c r="B131" s="67" t="s">
        <v>224</v>
      </c>
      <c r="C131" s="86" t="s">
        <v>212</v>
      </c>
      <c r="D131" s="68" t="s">
        <v>238</v>
      </c>
      <c r="E131" s="60">
        <v>7</v>
      </c>
      <c r="F131" s="60">
        <v>7</v>
      </c>
      <c r="H131" s="61"/>
      <c r="K131" s="61">
        <v>1</v>
      </c>
    </row>
    <row r="132" spans="1:11" ht="15.75">
      <c r="A132" s="62">
        <v>129</v>
      </c>
      <c r="B132" s="67" t="s">
        <v>224</v>
      </c>
      <c r="C132" s="65" t="s">
        <v>213</v>
      </c>
      <c r="D132" s="68" t="s">
        <v>238</v>
      </c>
      <c r="E132" s="60">
        <v>7</v>
      </c>
      <c r="F132" s="60">
        <v>7</v>
      </c>
      <c r="H132" s="61"/>
      <c r="K132" s="61">
        <v>1</v>
      </c>
    </row>
    <row r="133" spans="1:11" ht="15">
      <c r="A133" s="62">
        <v>130</v>
      </c>
      <c r="B133" s="67" t="s">
        <v>224</v>
      </c>
      <c r="C133" s="86" t="s">
        <v>214</v>
      </c>
      <c r="D133" s="68" t="s">
        <v>238</v>
      </c>
      <c r="E133" s="60">
        <v>7</v>
      </c>
      <c r="F133" s="60">
        <v>7</v>
      </c>
      <c r="H133" s="61"/>
      <c r="K133" s="61">
        <v>1</v>
      </c>
    </row>
    <row r="134" spans="1:11" ht="15">
      <c r="A134" s="62">
        <v>131</v>
      </c>
      <c r="B134" s="67" t="s">
        <v>224</v>
      </c>
      <c r="C134" s="86" t="s">
        <v>140</v>
      </c>
      <c r="D134" s="68" t="s">
        <v>238</v>
      </c>
      <c r="E134" s="60">
        <v>7</v>
      </c>
      <c r="F134" s="60">
        <v>7</v>
      </c>
      <c r="H134" s="61"/>
      <c r="K134" s="61">
        <v>1</v>
      </c>
    </row>
    <row r="135" spans="1:11" ht="15">
      <c r="A135" s="62">
        <v>132</v>
      </c>
      <c r="B135" s="67" t="s">
        <v>224</v>
      </c>
      <c r="C135" s="86" t="s">
        <v>215</v>
      </c>
      <c r="D135" s="68" t="s">
        <v>238</v>
      </c>
      <c r="E135" s="60">
        <v>7</v>
      </c>
      <c r="F135" s="60">
        <v>7</v>
      </c>
      <c r="H135" s="61"/>
      <c r="K135" s="61">
        <v>1</v>
      </c>
    </row>
    <row r="136" spans="1:11" ht="15">
      <c r="A136" s="62">
        <v>133</v>
      </c>
      <c r="B136" s="67" t="s">
        <v>224</v>
      </c>
      <c r="C136" s="86" t="s">
        <v>142</v>
      </c>
      <c r="D136" s="68" t="s">
        <v>238</v>
      </c>
      <c r="E136" s="60">
        <v>7</v>
      </c>
      <c r="F136" s="60">
        <v>7</v>
      </c>
      <c r="H136" s="61"/>
      <c r="K136" s="61">
        <v>1</v>
      </c>
    </row>
    <row r="137" spans="1:11" ht="15">
      <c r="A137" s="62">
        <v>134</v>
      </c>
      <c r="B137" s="67" t="s">
        <v>224</v>
      </c>
      <c r="C137" s="86" t="s">
        <v>216</v>
      </c>
      <c r="D137" s="68" t="s">
        <v>238</v>
      </c>
      <c r="E137" s="60">
        <v>7</v>
      </c>
      <c r="F137" s="60">
        <v>7</v>
      </c>
      <c r="H137" s="61"/>
      <c r="K137" s="61">
        <v>1</v>
      </c>
    </row>
    <row r="138" spans="1:11" ht="15">
      <c r="A138" s="62">
        <v>135</v>
      </c>
      <c r="B138" s="67" t="s">
        <v>224</v>
      </c>
      <c r="C138" s="86" t="s">
        <v>146</v>
      </c>
      <c r="D138" s="68" t="s">
        <v>238</v>
      </c>
      <c r="E138" s="60">
        <v>7</v>
      </c>
      <c r="F138" s="60">
        <v>7</v>
      </c>
      <c r="H138" s="61"/>
      <c r="K138" s="61">
        <v>1</v>
      </c>
    </row>
    <row r="139" spans="1:11" ht="15">
      <c r="A139" s="62">
        <v>136</v>
      </c>
      <c r="B139" s="67" t="s">
        <v>224</v>
      </c>
      <c r="C139" s="86" t="s">
        <v>149</v>
      </c>
      <c r="D139" s="68" t="s">
        <v>238</v>
      </c>
      <c r="E139" s="60">
        <v>7</v>
      </c>
      <c r="F139" s="60">
        <v>7</v>
      </c>
      <c r="H139" s="61"/>
      <c r="K139" s="61">
        <v>1</v>
      </c>
    </row>
    <row r="140" spans="1:11" ht="15">
      <c r="A140" s="62">
        <v>137</v>
      </c>
      <c r="B140" s="67" t="s">
        <v>224</v>
      </c>
      <c r="C140" s="86" t="s">
        <v>150</v>
      </c>
      <c r="D140" s="68" t="s">
        <v>238</v>
      </c>
      <c r="E140" s="60">
        <v>7</v>
      </c>
      <c r="F140" s="60">
        <v>7</v>
      </c>
      <c r="H140" s="61"/>
      <c r="K140" s="61">
        <v>1</v>
      </c>
    </row>
    <row r="141" spans="1:11" ht="15">
      <c r="A141" s="62">
        <v>138</v>
      </c>
      <c r="B141" s="67" t="s">
        <v>224</v>
      </c>
      <c r="C141" s="86" t="s">
        <v>217</v>
      </c>
      <c r="D141" s="68" t="s">
        <v>238</v>
      </c>
      <c r="E141" s="60">
        <v>7</v>
      </c>
      <c r="F141" s="60">
        <v>7</v>
      </c>
      <c r="H141" s="61"/>
      <c r="K141" s="61">
        <v>1</v>
      </c>
    </row>
    <row r="142" spans="1:11" ht="15">
      <c r="A142" s="62">
        <v>139</v>
      </c>
      <c r="B142" s="67" t="s">
        <v>224</v>
      </c>
      <c r="C142" s="86" t="s">
        <v>218</v>
      </c>
      <c r="D142" s="68" t="s">
        <v>238</v>
      </c>
      <c r="E142" s="60">
        <v>7</v>
      </c>
      <c r="F142" s="60">
        <v>7</v>
      </c>
      <c r="H142" s="61"/>
      <c r="K142" s="61">
        <v>1</v>
      </c>
    </row>
    <row r="143" spans="1:11" ht="15">
      <c r="A143" s="62">
        <v>140</v>
      </c>
      <c r="B143" s="67" t="s">
        <v>224</v>
      </c>
      <c r="C143" s="86" t="s">
        <v>152</v>
      </c>
      <c r="D143" s="68" t="s">
        <v>238</v>
      </c>
      <c r="E143" s="60">
        <v>7</v>
      </c>
      <c r="F143" s="60">
        <v>7</v>
      </c>
      <c r="H143" s="61"/>
      <c r="K143" s="61">
        <v>1</v>
      </c>
    </row>
    <row r="144" spans="1:11" ht="15">
      <c r="A144" s="62">
        <v>141</v>
      </c>
      <c r="B144" s="67" t="s">
        <v>224</v>
      </c>
      <c r="C144" s="86" t="s">
        <v>153</v>
      </c>
      <c r="D144" s="68" t="s">
        <v>238</v>
      </c>
      <c r="E144" s="60">
        <v>7</v>
      </c>
      <c r="F144" s="60">
        <v>7</v>
      </c>
      <c r="H144" s="61"/>
      <c r="K144" s="61">
        <v>1</v>
      </c>
    </row>
    <row r="145" spans="1:11" ht="15">
      <c r="A145" s="62">
        <v>142</v>
      </c>
      <c r="B145" s="67" t="s">
        <v>224</v>
      </c>
      <c r="C145" s="86" t="s">
        <v>154</v>
      </c>
      <c r="D145" s="68" t="s">
        <v>238</v>
      </c>
      <c r="E145" s="60">
        <v>7</v>
      </c>
      <c r="F145" s="60">
        <v>7</v>
      </c>
      <c r="H145" s="61"/>
      <c r="K145" s="61">
        <v>1</v>
      </c>
    </row>
    <row r="146" spans="1:11" ht="15">
      <c r="A146" s="62">
        <v>143</v>
      </c>
      <c r="B146" s="67" t="s">
        <v>224</v>
      </c>
      <c r="C146" s="86" t="s">
        <v>198</v>
      </c>
      <c r="D146" s="68" t="s">
        <v>238</v>
      </c>
      <c r="E146" s="60">
        <v>7</v>
      </c>
      <c r="F146" s="60">
        <v>7</v>
      </c>
      <c r="H146" s="61"/>
      <c r="K146" s="61">
        <v>1</v>
      </c>
    </row>
    <row r="147" spans="1:11" ht="15">
      <c r="A147" s="62">
        <v>144</v>
      </c>
      <c r="B147" s="67" t="s">
        <v>224</v>
      </c>
      <c r="C147" s="86" t="s">
        <v>161</v>
      </c>
      <c r="D147" s="68" t="s">
        <v>238</v>
      </c>
      <c r="E147" s="60">
        <v>7</v>
      </c>
      <c r="F147" s="60">
        <v>7</v>
      </c>
      <c r="H147" s="61"/>
      <c r="K147" s="61">
        <v>1</v>
      </c>
    </row>
    <row r="148" spans="1:11" ht="15">
      <c r="A148" s="62">
        <v>145</v>
      </c>
      <c r="B148" s="67" t="s">
        <v>224</v>
      </c>
      <c r="C148" s="86" t="s">
        <v>161</v>
      </c>
      <c r="D148" s="68" t="s">
        <v>238</v>
      </c>
      <c r="E148" s="60">
        <v>7</v>
      </c>
      <c r="F148" s="60">
        <v>7</v>
      </c>
      <c r="H148" s="61"/>
      <c r="K148" s="61">
        <v>1</v>
      </c>
    </row>
    <row r="149" spans="1:11" ht="15">
      <c r="A149" s="62">
        <v>146</v>
      </c>
      <c r="B149" s="67" t="s">
        <v>224</v>
      </c>
      <c r="C149" s="86" t="s">
        <v>219</v>
      </c>
      <c r="D149" s="68" t="s">
        <v>238</v>
      </c>
      <c r="E149" s="60">
        <v>7</v>
      </c>
      <c r="F149" s="60">
        <v>7</v>
      </c>
      <c r="H149" s="61"/>
      <c r="K149" s="61">
        <v>1</v>
      </c>
    </row>
    <row r="150" spans="1:11" ht="15">
      <c r="A150" s="62">
        <v>147</v>
      </c>
      <c r="B150" s="67" t="s">
        <v>224</v>
      </c>
      <c r="C150" s="86" t="s">
        <v>163</v>
      </c>
      <c r="D150" s="68" t="s">
        <v>238</v>
      </c>
      <c r="E150" s="60">
        <v>7</v>
      </c>
      <c r="F150" s="60">
        <v>7</v>
      </c>
      <c r="H150" s="61"/>
      <c r="K150" s="61">
        <v>1</v>
      </c>
    </row>
    <row r="151" spans="1:11" ht="15">
      <c r="A151" s="62">
        <v>148</v>
      </c>
      <c r="B151" s="67" t="s">
        <v>224</v>
      </c>
      <c r="C151" s="86" t="s">
        <v>164</v>
      </c>
      <c r="D151" s="68" t="s">
        <v>238</v>
      </c>
      <c r="E151" s="60">
        <v>7</v>
      </c>
      <c r="F151" s="60">
        <v>7</v>
      </c>
      <c r="H151" s="61"/>
      <c r="K151" s="61">
        <v>1</v>
      </c>
    </row>
    <row r="152" spans="1:11" ht="15">
      <c r="A152" s="62">
        <v>149</v>
      </c>
      <c r="B152" s="67" t="s">
        <v>224</v>
      </c>
      <c r="C152" s="86" t="s">
        <v>166</v>
      </c>
      <c r="D152" s="68" t="s">
        <v>238</v>
      </c>
      <c r="E152" s="60">
        <v>7</v>
      </c>
      <c r="F152" s="60">
        <v>7</v>
      </c>
      <c r="H152" s="61"/>
      <c r="K152" s="61">
        <v>1</v>
      </c>
    </row>
    <row r="153" spans="1:11" ht="15">
      <c r="A153" s="62">
        <v>150</v>
      </c>
      <c r="B153" s="67" t="s">
        <v>224</v>
      </c>
      <c r="C153" s="86" t="s">
        <v>166</v>
      </c>
      <c r="D153" s="68" t="s">
        <v>238</v>
      </c>
      <c r="E153" s="60">
        <v>7</v>
      </c>
      <c r="F153" s="60">
        <v>7</v>
      </c>
      <c r="H153" s="61"/>
      <c r="K153" s="61">
        <v>1</v>
      </c>
    </row>
    <row r="154" spans="1:11" ht="15">
      <c r="A154" s="62">
        <v>151</v>
      </c>
      <c r="B154" s="67" t="s">
        <v>224</v>
      </c>
      <c r="C154" s="86" t="s">
        <v>167</v>
      </c>
      <c r="D154" s="68" t="s">
        <v>238</v>
      </c>
      <c r="E154" s="60">
        <v>7</v>
      </c>
      <c r="F154" s="60">
        <v>7</v>
      </c>
      <c r="H154" s="61"/>
      <c r="K154" s="61">
        <v>1</v>
      </c>
    </row>
    <row r="155" spans="1:11" ht="15">
      <c r="A155" s="62">
        <v>152</v>
      </c>
      <c r="B155" s="67" t="s">
        <v>224</v>
      </c>
      <c r="C155" s="86" t="s">
        <v>169</v>
      </c>
      <c r="D155" s="68" t="s">
        <v>238</v>
      </c>
      <c r="E155" s="60">
        <v>7</v>
      </c>
      <c r="F155" s="60">
        <v>7</v>
      </c>
      <c r="H155" s="61"/>
      <c r="K155" s="61">
        <v>1</v>
      </c>
    </row>
    <row r="156" spans="1:11" ht="15">
      <c r="A156" s="62">
        <v>153</v>
      </c>
      <c r="B156" s="67" t="s">
        <v>224</v>
      </c>
      <c r="C156" s="86" t="s">
        <v>220</v>
      </c>
      <c r="D156" s="68" t="s">
        <v>238</v>
      </c>
      <c r="E156" s="60">
        <v>7</v>
      </c>
      <c r="F156" s="60">
        <v>7</v>
      </c>
      <c r="H156" s="61"/>
      <c r="K156" s="61">
        <v>1</v>
      </c>
    </row>
    <row r="157" spans="1:11" ht="15">
      <c r="A157" s="62">
        <v>154</v>
      </c>
      <c r="B157" s="67" t="s">
        <v>224</v>
      </c>
      <c r="C157" s="86" t="s">
        <v>221</v>
      </c>
      <c r="D157" s="68" t="s">
        <v>238</v>
      </c>
      <c r="E157" s="60">
        <v>7</v>
      </c>
      <c r="F157" s="60">
        <v>7</v>
      </c>
      <c r="H157" s="61"/>
      <c r="K157" s="61">
        <v>1</v>
      </c>
    </row>
    <row r="158" spans="1:11" ht="15">
      <c r="A158" s="62">
        <v>155</v>
      </c>
      <c r="B158" s="67" t="s">
        <v>224</v>
      </c>
      <c r="C158" s="86" t="s">
        <v>222</v>
      </c>
      <c r="D158" s="68" t="s">
        <v>238</v>
      </c>
      <c r="E158" s="60">
        <v>7</v>
      </c>
      <c r="F158" s="60">
        <v>7</v>
      </c>
      <c r="H158" s="61"/>
      <c r="K158" s="61">
        <v>1</v>
      </c>
    </row>
    <row r="159" spans="1:11" ht="15">
      <c r="A159" s="62">
        <v>156</v>
      </c>
      <c r="B159" s="67" t="s">
        <v>224</v>
      </c>
      <c r="C159" s="86" t="s">
        <v>223</v>
      </c>
      <c r="D159" s="68" t="s">
        <v>238</v>
      </c>
      <c r="E159" s="60">
        <v>7</v>
      </c>
      <c r="F159" s="60">
        <v>7</v>
      </c>
      <c r="H159" s="61"/>
      <c r="K159" s="61">
        <v>1</v>
      </c>
    </row>
    <row r="160" spans="1:11" ht="15">
      <c r="A160" s="62">
        <v>157</v>
      </c>
      <c r="B160" s="67" t="s">
        <v>224</v>
      </c>
      <c r="C160" s="86" t="s">
        <v>183</v>
      </c>
      <c r="D160" s="68" t="s">
        <v>238</v>
      </c>
      <c r="E160" s="60">
        <v>7</v>
      </c>
      <c r="F160" s="60">
        <v>7</v>
      </c>
      <c r="H160" s="61"/>
      <c r="K160" s="61">
        <v>1</v>
      </c>
    </row>
    <row r="161" spans="1:11" ht="15">
      <c r="A161" s="62">
        <v>158</v>
      </c>
      <c r="B161" s="67" t="s">
        <v>227</v>
      </c>
      <c r="C161" s="86" t="s">
        <v>225</v>
      </c>
      <c r="D161" s="68">
        <v>0.4</v>
      </c>
      <c r="E161" s="60">
        <v>0.4</v>
      </c>
      <c r="H161" s="61"/>
      <c r="K161" s="61">
        <f>E161</f>
        <v>0.4</v>
      </c>
    </row>
    <row r="162" spans="1:11" ht="15">
      <c r="A162" s="62">
        <v>159</v>
      </c>
      <c r="B162" s="67" t="s">
        <v>227</v>
      </c>
      <c r="C162" s="86" t="s">
        <v>226</v>
      </c>
      <c r="D162" s="68">
        <v>0.4</v>
      </c>
      <c r="E162" s="60">
        <v>0.4</v>
      </c>
      <c r="H162" s="61"/>
      <c r="K162" s="61">
        <f>E162</f>
        <v>0.4</v>
      </c>
    </row>
    <row r="163" spans="1:11" ht="15">
      <c r="A163" s="62">
        <v>160</v>
      </c>
      <c r="B163" s="67" t="s">
        <v>227</v>
      </c>
      <c r="C163" s="86" t="s">
        <v>183</v>
      </c>
      <c r="D163" s="68">
        <v>0.4</v>
      </c>
      <c r="E163" s="60">
        <v>0.4</v>
      </c>
      <c r="H163" s="61"/>
      <c r="K163" s="61">
        <f>E163</f>
        <v>0.4</v>
      </c>
    </row>
    <row r="164" spans="1:11" ht="15">
      <c r="A164" s="62">
        <v>161</v>
      </c>
      <c r="B164" s="64" t="s">
        <v>228</v>
      </c>
      <c r="C164" s="86" t="s">
        <v>231</v>
      </c>
      <c r="D164" s="64" t="s">
        <v>236</v>
      </c>
      <c r="E164" s="60">
        <v>45</v>
      </c>
      <c r="F164" s="60">
        <v>45</v>
      </c>
      <c r="G164" s="60">
        <v>3</v>
      </c>
      <c r="H164" s="91">
        <f>(E164+(E164-(2*G164*0.1)*(G164/0.3-1)))/2*(F164+(F164-(2*G164*0.1)*(G164/0.3-1)))/2*G164</f>
        <v>5367.869999999999</v>
      </c>
      <c r="I164" s="91">
        <f aca="true" t="shared" si="10" ref="I164">0.75*(H164/0.15)/10000</f>
        <v>2.683935</v>
      </c>
      <c r="J164" s="61">
        <f>I164*2</f>
        <v>5.36787</v>
      </c>
      <c r="K164" s="61">
        <f>+I164+J164</f>
        <v>8.051805</v>
      </c>
    </row>
    <row r="165" spans="1:11" ht="15">
      <c r="A165" s="62">
        <v>162</v>
      </c>
      <c r="B165" s="64" t="s">
        <v>228</v>
      </c>
      <c r="C165" s="86" t="s">
        <v>231</v>
      </c>
      <c r="D165" s="64" t="s">
        <v>237</v>
      </c>
      <c r="E165" s="60">
        <v>45</v>
      </c>
      <c r="F165" s="60">
        <v>45</v>
      </c>
      <c r="G165" s="60">
        <v>4</v>
      </c>
      <c r="H165" s="91">
        <f>(E165+(E165-(2*G165*0.1)*(G165/0.3-1)))/2*(F165+(F165-(2*G165*0.1)*(G165/0.3-1)))/2*G165</f>
        <v>6421.35111111111</v>
      </c>
      <c r="I165" s="91">
        <f aca="true" t="shared" si="11" ref="I165:I168">0.75*(H165/0.15)/10000</f>
        <v>3.210675555555555</v>
      </c>
      <c r="J165" s="61">
        <f aca="true" t="shared" si="12" ref="J165:J168">I165*2</f>
        <v>6.42135111111111</v>
      </c>
      <c r="K165" s="61">
        <f aca="true" t="shared" si="13" ref="K165:K168">+I165+J165</f>
        <v>9.632026666666665</v>
      </c>
    </row>
    <row r="166" spans="1:11" ht="15">
      <c r="A166" s="62">
        <v>163</v>
      </c>
      <c r="B166" s="64" t="s">
        <v>228</v>
      </c>
      <c r="C166" s="86" t="s">
        <v>231</v>
      </c>
      <c r="D166" s="64" t="s">
        <v>185</v>
      </c>
      <c r="E166" s="60">
        <v>23</v>
      </c>
      <c r="F166" s="60">
        <v>23</v>
      </c>
      <c r="G166" s="60">
        <v>3</v>
      </c>
      <c r="H166" s="91">
        <f>(E166+(E166-(2*G166*0.1)*(G166/0.3-1)))/2*(F166+(F166-(2*G166*0.1)*(G166/0.3-1)))/2*G166</f>
        <v>1236.27</v>
      </c>
      <c r="I166" s="91">
        <f t="shared" si="11"/>
        <v>0.618135</v>
      </c>
      <c r="J166" s="61">
        <f t="shared" si="12"/>
        <v>1.23627</v>
      </c>
      <c r="K166" s="61">
        <f t="shared" si="13"/>
        <v>1.8544049999999999</v>
      </c>
    </row>
    <row r="167" spans="1:11" ht="15">
      <c r="A167" s="62">
        <v>164</v>
      </c>
      <c r="B167" s="64" t="s">
        <v>228</v>
      </c>
      <c r="C167" s="86" t="s">
        <v>231</v>
      </c>
      <c r="D167" s="64" t="s">
        <v>186</v>
      </c>
      <c r="E167" s="60">
        <v>30</v>
      </c>
      <c r="F167" s="60">
        <v>30</v>
      </c>
      <c r="G167" s="60">
        <v>3</v>
      </c>
      <c r="H167" s="91">
        <f>(E167+(E167-(2*G167*0.1)*(G167/0.3-1)))/2*(F167+(F167-(2*G167*0.1)*(G167/0.3-1)))/2*G167</f>
        <v>2235.8700000000003</v>
      </c>
      <c r="I167" s="91">
        <f t="shared" si="11"/>
        <v>1.1179350000000001</v>
      </c>
      <c r="J167" s="61">
        <f t="shared" si="12"/>
        <v>2.2358700000000002</v>
      </c>
      <c r="K167" s="61">
        <f t="shared" si="13"/>
        <v>3.3538050000000004</v>
      </c>
    </row>
    <row r="168" spans="1:11" ht="15">
      <c r="A168" s="62">
        <v>165</v>
      </c>
      <c r="B168" s="63" t="s">
        <v>229</v>
      </c>
      <c r="C168" s="86" t="s">
        <v>231</v>
      </c>
      <c r="D168" s="64" t="s">
        <v>236</v>
      </c>
      <c r="E168" s="60">
        <v>45</v>
      </c>
      <c r="F168" s="60">
        <v>45</v>
      </c>
      <c r="G168" s="60">
        <v>3</v>
      </c>
      <c r="H168" s="91">
        <f>(E168+(E168-(2*G168*0.1)*(G168/0.3-1)))/2*(F168+(F168-(2*G168*0.1)*(G168/0.3-1)))/2*G168</f>
        <v>5367.869999999999</v>
      </c>
      <c r="I168" s="91">
        <f t="shared" si="11"/>
        <v>2.683935</v>
      </c>
      <c r="J168" s="61">
        <f t="shared" si="12"/>
        <v>5.36787</v>
      </c>
      <c r="K168" s="61">
        <f t="shared" si="13"/>
        <v>8.051805</v>
      </c>
    </row>
    <row r="169" spans="1:12" ht="30" customHeight="1">
      <c r="A169" s="62">
        <v>166</v>
      </c>
      <c r="B169" s="64" t="s">
        <v>230</v>
      </c>
      <c r="C169" s="86" t="s">
        <v>231</v>
      </c>
      <c r="D169" s="64" t="s">
        <v>232</v>
      </c>
      <c r="E169" s="60">
        <v>5</v>
      </c>
      <c r="F169" s="60">
        <v>5</v>
      </c>
      <c r="G169" s="60">
        <v>1</v>
      </c>
      <c r="H169" s="61" t="s">
        <v>273</v>
      </c>
      <c r="K169" s="97">
        <v>1</v>
      </c>
      <c r="L169" s="155" t="s">
        <v>276</v>
      </c>
    </row>
    <row r="170" spans="1:12" ht="15">
      <c r="A170" s="62">
        <v>167</v>
      </c>
      <c r="B170" s="63" t="s">
        <v>230</v>
      </c>
      <c r="C170" s="86" t="s">
        <v>231</v>
      </c>
      <c r="D170" s="63" t="s">
        <v>232</v>
      </c>
      <c r="E170" s="60">
        <v>5</v>
      </c>
      <c r="F170" s="60">
        <v>5</v>
      </c>
      <c r="G170" s="60">
        <v>1</v>
      </c>
      <c r="H170" s="61" t="s">
        <v>273</v>
      </c>
      <c r="K170" s="97">
        <v>1</v>
      </c>
      <c r="L170" s="156"/>
    </row>
    <row r="171" spans="1:13" ht="15" customHeight="1">
      <c r="A171" s="62">
        <v>168</v>
      </c>
      <c r="B171" s="63" t="s">
        <v>233</v>
      </c>
      <c r="C171" s="87" t="s">
        <v>235</v>
      </c>
      <c r="D171" s="67" t="s">
        <v>248</v>
      </c>
      <c r="E171" s="60">
        <v>15</v>
      </c>
      <c r="F171" s="60">
        <f>E171*5</f>
        <v>75</v>
      </c>
      <c r="G171" s="60">
        <v>1.5</v>
      </c>
      <c r="H171" s="60">
        <v>7500</v>
      </c>
      <c r="I171" s="83">
        <f>2.7*(H171/0.15)/10000</f>
        <v>13.5</v>
      </c>
      <c r="K171" s="97">
        <v>2</v>
      </c>
      <c r="L171" s="156"/>
      <c r="M171" s="61" t="s">
        <v>275</v>
      </c>
    </row>
    <row r="172" spans="1:13" ht="15">
      <c r="A172" s="62">
        <v>169</v>
      </c>
      <c r="B172" s="63" t="s">
        <v>233</v>
      </c>
      <c r="C172" s="87" t="s">
        <v>235</v>
      </c>
      <c r="D172" s="67" t="s">
        <v>248</v>
      </c>
      <c r="E172" s="60">
        <v>15</v>
      </c>
      <c r="F172" s="60">
        <f aca="true" t="shared" si="14" ref="F172:F175">E172*5</f>
        <v>75</v>
      </c>
      <c r="G172" s="60">
        <v>1.5</v>
      </c>
      <c r="H172" s="60">
        <v>8750</v>
      </c>
      <c r="I172" s="83">
        <f aca="true" t="shared" si="15" ref="I172:I175">2.7*(H172/0.15)/10000</f>
        <v>15.750000000000004</v>
      </c>
      <c r="K172" s="97">
        <v>2</v>
      </c>
      <c r="L172" s="156"/>
      <c r="M172" s="61" t="s">
        <v>275</v>
      </c>
    </row>
    <row r="173" spans="1:13" ht="15">
      <c r="A173" s="62">
        <v>170</v>
      </c>
      <c r="B173" s="63" t="s">
        <v>233</v>
      </c>
      <c r="C173" s="87" t="s">
        <v>235</v>
      </c>
      <c r="D173" s="67" t="s">
        <v>248</v>
      </c>
      <c r="E173" s="60">
        <v>15</v>
      </c>
      <c r="F173" s="60">
        <f t="shared" si="14"/>
        <v>75</v>
      </c>
      <c r="G173" s="60">
        <v>1.5</v>
      </c>
      <c r="H173" s="60">
        <v>7200</v>
      </c>
      <c r="I173" s="83">
        <f t="shared" si="15"/>
        <v>12.96</v>
      </c>
      <c r="K173" s="97">
        <v>2</v>
      </c>
      <c r="L173" s="156"/>
      <c r="M173" s="61" t="s">
        <v>275</v>
      </c>
    </row>
    <row r="174" spans="1:13" ht="15">
      <c r="A174" s="62">
        <v>171</v>
      </c>
      <c r="B174" s="64" t="s">
        <v>234</v>
      </c>
      <c r="C174" s="87" t="s">
        <v>235</v>
      </c>
      <c r="D174" s="67" t="s">
        <v>249</v>
      </c>
      <c r="E174" s="60">
        <v>25</v>
      </c>
      <c r="F174" s="60">
        <f t="shared" si="14"/>
        <v>125</v>
      </c>
      <c r="G174" s="60">
        <v>2</v>
      </c>
      <c r="H174" s="60">
        <v>8700</v>
      </c>
      <c r="I174" s="83">
        <f t="shared" si="15"/>
        <v>15.66</v>
      </c>
      <c r="K174" s="97">
        <v>2</v>
      </c>
      <c r="L174" s="156"/>
      <c r="M174" s="61" t="s">
        <v>275</v>
      </c>
    </row>
    <row r="175" spans="1:13" ht="14.25" customHeight="1">
      <c r="A175" s="62">
        <v>172</v>
      </c>
      <c r="B175" s="64" t="s">
        <v>234</v>
      </c>
      <c r="C175" s="87" t="s">
        <v>235</v>
      </c>
      <c r="D175" s="67" t="s">
        <v>250</v>
      </c>
      <c r="E175" s="60">
        <v>25</v>
      </c>
      <c r="F175" s="60">
        <f t="shared" si="14"/>
        <v>125</v>
      </c>
      <c r="G175" s="60">
        <v>2</v>
      </c>
      <c r="H175" s="60">
        <v>9800</v>
      </c>
      <c r="I175" s="83">
        <f t="shared" si="15"/>
        <v>17.640000000000004</v>
      </c>
      <c r="K175" s="97">
        <v>2</v>
      </c>
      <c r="L175" s="156"/>
      <c r="M175" s="61" t="s">
        <v>275</v>
      </c>
    </row>
    <row r="176" spans="1:12" ht="15" customHeight="1" hidden="1">
      <c r="A176" s="69"/>
      <c r="B176" s="69"/>
      <c r="C176" s="88"/>
      <c r="D176" s="69"/>
      <c r="E176" s="69"/>
      <c r="F176" s="69"/>
      <c r="G176" s="69"/>
      <c r="H176" s="82"/>
      <c r="K176" s="92"/>
      <c r="L176" s="157"/>
    </row>
    <row r="177" spans="8:11" ht="15">
      <c r="H177" s="61">
        <f>SUM(H4:H175)</f>
        <v>237159.01111111094</v>
      </c>
      <c r="I177" s="61">
        <f>SUM(I4:I175)</f>
        <v>173.11450555555555</v>
      </c>
      <c r="J177" s="61">
        <f aca="true" t="shared" si="16" ref="J177:K177">SUM(J4:J175)</f>
        <v>195.2090111111111</v>
      </c>
      <c r="K177" s="61">
        <f t="shared" si="16"/>
        <v>372.0235166666663</v>
      </c>
    </row>
    <row r="178" ht="15">
      <c r="H178" s="60">
        <f>H177/10000</f>
        <v>23.715901111111094</v>
      </c>
    </row>
  </sheetData>
  <mergeCells count="2">
    <mergeCell ref="L169:L176"/>
    <mergeCell ref="A1:K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I9:Q22"/>
  <sheetViews>
    <sheetView workbookViewId="0" topLeftCell="A1">
      <selection activeCell="O22" sqref="O22"/>
    </sheetView>
  </sheetViews>
  <sheetFormatPr defaultColWidth="9.140625" defaultRowHeight="15"/>
  <sheetData>
    <row r="9" ht="15">
      <c r="K9" t="s">
        <v>254</v>
      </c>
    </row>
    <row r="10" spans="11:15" ht="15">
      <c r="K10" t="s">
        <v>255</v>
      </c>
      <c r="L10" t="s">
        <v>256</v>
      </c>
      <c r="M10" t="s">
        <v>257</v>
      </c>
      <c r="N10" t="s">
        <v>258</v>
      </c>
      <c r="O10" t="s">
        <v>259</v>
      </c>
    </row>
    <row r="11" ht="15">
      <c r="K11" t="s">
        <v>260</v>
      </c>
    </row>
    <row r="12" spans="11:17" ht="15">
      <c r="K12" t="s">
        <v>261</v>
      </c>
      <c r="L12">
        <f>I21</f>
        <v>23</v>
      </c>
      <c r="M12">
        <f>I22</f>
        <v>23</v>
      </c>
      <c r="N12">
        <f>I18*0.1</f>
        <v>0.30000000000000004</v>
      </c>
      <c r="O12">
        <f>N12*M12*L12</f>
        <v>158.70000000000002</v>
      </c>
      <c r="Q12">
        <f>L12-(2*I18*0.1)*(I18/0.3-1)</f>
        <v>17.6</v>
      </c>
    </row>
    <row r="13" spans="11:17" ht="15">
      <c r="K13" t="s">
        <v>262</v>
      </c>
      <c r="L13">
        <f>L12-(2*0.3)</f>
        <v>22.4</v>
      </c>
      <c r="M13">
        <f>M12-(2*0.3)</f>
        <v>22.4</v>
      </c>
      <c r="N13">
        <f aca="true" t="shared" si="0" ref="N13:N21">N12</f>
        <v>0.30000000000000004</v>
      </c>
      <c r="O13">
        <f aca="true" t="shared" si="1" ref="O13:O18">N13*M13*L13</f>
        <v>150.528</v>
      </c>
      <c r="Q13">
        <f aca="true" t="shared" si="2" ref="Q13:Q21">L13-(2*I19*0.1)</f>
        <v>22.4</v>
      </c>
    </row>
    <row r="14" spans="11:17" ht="15">
      <c r="K14" t="s">
        <v>263</v>
      </c>
      <c r="L14">
        <f aca="true" t="shared" si="3" ref="L14:M21">L13-(2*0.3)</f>
        <v>21.799999999999997</v>
      </c>
      <c r="M14">
        <f t="shared" si="3"/>
        <v>21.799999999999997</v>
      </c>
      <c r="N14">
        <f t="shared" si="0"/>
        <v>0.30000000000000004</v>
      </c>
      <c r="O14">
        <f t="shared" si="1"/>
        <v>142.57199999999997</v>
      </c>
      <c r="Q14">
        <f t="shared" si="2"/>
        <v>21.799999999999997</v>
      </c>
    </row>
    <row r="15" spans="11:17" ht="15">
      <c r="K15" t="s">
        <v>264</v>
      </c>
      <c r="L15">
        <f t="shared" si="3"/>
        <v>21.199999999999996</v>
      </c>
      <c r="M15">
        <f t="shared" si="3"/>
        <v>21.199999999999996</v>
      </c>
      <c r="N15">
        <f t="shared" si="0"/>
        <v>0.30000000000000004</v>
      </c>
      <c r="O15">
        <f t="shared" si="1"/>
        <v>134.83199999999997</v>
      </c>
      <c r="Q15">
        <f t="shared" si="2"/>
        <v>16.599999999999994</v>
      </c>
    </row>
    <row r="16" spans="11:17" ht="15">
      <c r="K16" t="s">
        <v>265</v>
      </c>
      <c r="L16">
        <f t="shared" si="3"/>
        <v>20.599999999999994</v>
      </c>
      <c r="M16">
        <f t="shared" si="3"/>
        <v>20.599999999999994</v>
      </c>
      <c r="N16">
        <f t="shared" si="0"/>
        <v>0.30000000000000004</v>
      </c>
      <c r="O16">
        <f t="shared" si="1"/>
        <v>127.30799999999994</v>
      </c>
      <c r="Q16">
        <f t="shared" si="2"/>
        <v>15.999999999999993</v>
      </c>
    </row>
    <row r="17" spans="11:17" ht="15">
      <c r="K17" t="s">
        <v>266</v>
      </c>
      <c r="L17">
        <f t="shared" si="3"/>
        <v>19.999999999999993</v>
      </c>
      <c r="M17">
        <f t="shared" si="3"/>
        <v>19.999999999999993</v>
      </c>
      <c r="N17">
        <f t="shared" si="0"/>
        <v>0.30000000000000004</v>
      </c>
      <c r="O17">
        <f t="shared" si="1"/>
        <v>119.99999999999994</v>
      </c>
      <c r="Q17">
        <f t="shared" si="2"/>
        <v>19.999999999999993</v>
      </c>
    </row>
    <row r="18" spans="9:17" ht="15">
      <c r="I18">
        <v>3</v>
      </c>
      <c r="K18" t="s">
        <v>267</v>
      </c>
      <c r="L18">
        <f t="shared" si="3"/>
        <v>19.39999999999999</v>
      </c>
      <c r="M18">
        <f t="shared" si="3"/>
        <v>19.39999999999999</v>
      </c>
      <c r="N18">
        <f t="shared" si="0"/>
        <v>0.30000000000000004</v>
      </c>
      <c r="O18">
        <f t="shared" si="1"/>
        <v>112.90799999999992</v>
      </c>
      <c r="Q18">
        <f t="shared" si="2"/>
        <v>19.39999999999999</v>
      </c>
    </row>
    <row r="19" spans="11:17" ht="15">
      <c r="K19" t="s">
        <v>268</v>
      </c>
      <c r="L19">
        <f t="shared" si="3"/>
        <v>18.79999999999999</v>
      </c>
      <c r="M19">
        <f t="shared" si="3"/>
        <v>18.79999999999999</v>
      </c>
      <c r="N19">
        <f t="shared" si="0"/>
        <v>0.30000000000000004</v>
      </c>
      <c r="O19">
        <f>N19*M19*L19</f>
        <v>106.03199999999991</v>
      </c>
      <c r="Q19">
        <f t="shared" si="2"/>
        <v>18.79999999999999</v>
      </c>
    </row>
    <row r="20" spans="11:17" ht="15">
      <c r="K20" t="s">
        <v>269</v>
      </c>
      <c r="L20">
        <f t="shared" si="3"/>
        <v>18.19999999999999</v>
      </c>
      <c r="M20">
        <f t="shared" si="3"/>
        <v>18.19999999999999</v>
      </c>
      <c r="N20">
        <f t="shared" si="0"/>
        <v>0.30000000000000004</v>
      </c>
      <c r="O20">
        <f>N20*M20*L20</f>
        <v>99.37199999999989</v>
      </c>
      <c r="Q20">
        <f t="shared" si="2"/>
        <v>18.19999999999999</v>
      </c>
    </row>
    <row r="21" spans="9:17" ht="15">
      <c r="I21">
        <v>23</v>
      </c>
      <c r="K21" t="s">
        <v>270</v>
      </c>
      <c r="L21">
        <f t="shared" si="3"/>
        <v>17.599999999999987</v>
      </c>
      <c r="M21">
        <f t="shared" si="3"/>
        <v>17.599999999999987</v>
      </c>
      <c r="N21">
        <f t="shared" si="0"/>
        <v>0.30000000000000004</v>
      </c>
      <c r="O21">
        <f>N21*M21*L21</f>
        <v>92.92799999999987</v>
      </c>
      <c r="Q21">
        <f t="shared" si="2"/>
        <v>17.599999999999987</v>
      </c>
    </row>
    <row r="22" spans="9:15" ht="15">
      <c r="I22">
        <v>23</v>
      </c>
      <c r="K22" t="s">
        <v>271</v>
      </c>
      <c r="O22">
        <f>SUM(O12:O21)</f>
        <v>1245.1799999999994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USER</cp:lastModifiedBy>
  <dcterms:created xsi:type="dcterms:W3CDTF">2020-04-15T08:21:33Z</dcterms:created>
  <dcterms:modified xsi:type="dcterms:W3CDTF">2020-12-02T04:29:00Z</dcterms:modified>
  <cp:category/>
  <cp:version/>
  <cp:contentType/>
  <cp:contentStatus/>
</cp:coreProperties>
</file>